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Vizma\18.forma = rīkojuma 21 pielikums= BMANS _1.pielikums_veidlapa  pa gadiem\2024\"/>
    </mc:Choice>
  </mc:AlternateContent>
  <xr:revisionPtr revIDLastSave="0" documentId="13_ncr:1_{47BB1932-3372-4971-BC71-A387894CA688}" xr6:coauthVersionLast="47" xr6:coauthVersionMax="47" xr10:uidLastSave="{00000000-0000-0000-0000-000000000000}"/>
  <bookViews>
    <workbookView xWindow="28680" yWindow="-120" windowWidth="29040" windowHeight="15720" xr2:uid="{D44CEC40-9DE2-4FA3-8247-47BC816C7B67}"/>
  </bookViews>
  <sheets>
    <sheet name="Janvāris-decembris" sheetId="1" r:id="rId1"/>
  </sheets>
  <definedNames>
    <definedName name="_xlnm._FilterDatabase" localSheetId="0" hidden="1">'Janvāris-decembris'!$A$684:$L$684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52" i="1" l="1"/>
  <c r="E852" i="1"/>
  <c r="F849" i="1"/>
  <c r="E849" i="1"/>
  <c r="F846" i="1"/>
  <c r="E846" i="1"/>
  <c r="F839" i="1"/>
  <c r="E839" i="1"/>
  <c r="F834" i="1"/>
  <c r="E834" i="1"/>
  <c r="F832" i="1"/>
  <c r="E832" i="1"/>
  <c r="F814" i="1"/>
  <c r="E814" i="1"/>
  <c r="F801" i="1"/>
  <c r="E801" i="1"/>
  <c r="F798" i="1"/>
  <c r="E798" i="1"/>
  <c r="F786" i="1"/>
  <c r="E786" i="1"/>
  <c r="F777" i="1"/>
  <c r="E777" i="1"/>
  <c r="F774" i="1"/>
  <c r="E774" i="1"/>
  <c r="F755" i="1"/>
  <c r="E755" i="1"/>
  <c r="F748" i="1"/>
  <c r="E748" i="1"/>
  <c r="F743" i="1"/>
  <c r="E743" i="1"/>
  <c r="F721" i="1"/>
  <c r="E721" i="1"/>
  <c r="F703" i="1"/>
  <c r="E703" i="1"/>
  <c r="F693" i="1"/>
  <c r="E693" i="1"/>
  <c r="F685" i="1"/>
  <c r="E685" i="1"/>
  <c r="H678" i="1"/>
  <c r="H677" i="1"/>
  <c r="G676" i="1"/>
  <c r="F676" i="1"/>
  <c r="E676" i="1"/>
  <c r="H675" i="1"/>
  <c r="G674" i="1"/>
  <c r="F674" i="1"/>
  <c r="E674" i="1"/>
  <c r="H673" i="1"/>
  <c r="H672" i="1"/>
  <c r="H671" i="1"/>
  <c r="H670" i="1"/>
  <c r="H669" i="1"/>
  <c r="H668" i="1"/>
  <c r="G667" i="1"/>
  <c r="F667" i="1"/>
  <c r="E667" i="1"/>
  <c r="H666" i="1"/>
  <c r="G665" i="1"/>
  <c r="F665" i="1"/>
  <c r="E665" i="1"/>
  <c r="F661" i="1"/>
  <c r="E661" i="1"/>
  <c r="H660" i="1"/>
  <c r="H659" i="1"/>
  <c r="H654" i="1"/>
  <c r="H653" i="1"/>
  <c r="H652" i="1"/>
  <c r="H651" i="1"/>
  <c r="H650" i="1"/>
  <c r="H649" i="1"/>
  <c r="H648" i="1"/>
  <c r="H647" i="1"/>
  <c r="F646" i="1"/>
  <c r="E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F632" i="1"/>
  <c r="E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F614" i="1"/>
  <c r="E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F565" i="1"/>
  <c r="E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F491" i="1"/>
  <c r="E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F444" i="1"/>
  <c r="E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F428" i="1"/>
  <c r="E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F394" i="1"/>
  <c r="E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F349" i="1"/>
  <c r="E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F321" i="1"/>
  <c r="E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F306" i="1"/>
  <c r="E306" i="1"/>
  <c r="H306" i="1" s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F79" i="1"/>
  <c r="E79" i="1"/>
  <c r="H79" i="1" s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F25" i="1"/>
  <c r="E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394" i="1" l="1"/>
  <c r="H444" i="1"/>
  <c r="F855" i="1"/>
  <c r="H25" i="1"/>
  <c r="H676" i="1"/>
  <c r="H646" i="1"/>
  <c r="H321" i="1"/>
  <c r="F679" i="1"/>
  <c r="H667" i="1"/>
  <c r="H565" i="1"/>
  <c r="H661" i="1"/>
  <c r="H491" i="1"/>
  <c r="H632" i="1"/>
  <c r="H428" i="1"/>
  <c r="F655" i="1"/>
  <c r="H674" i="1"/>
  <c r="H349" i="1"/>
  <c r="H614" i="1"/>
  <c r="E679" i="1"/>
  <c r="F859" i="1" s="1"/>
  <c r="F858" i="1" s="1"/>
  <c r="E655" i="1"/>
  <c r="H665" i="1"/>
  <c r="H679" i="1" l="1"/>
  <c r="F864" i="1"/>
  <c r="H655" i="1"/>
</calcChain>
</file>

<file path=xl/sharedStrings.xml><?xml version="1.0" encoding="utf-8"?>
<sst xmlns="http://schemas.openxmlformats.org/spreadsheetml/2006/main" count="2348" uniqueCount="1376">
  <si>
    <t>Diagnozes grupas/diagnozes rindas numurs</t>
  </si>
  <si>
    <t>Diagnozes grupa/diagnoze</t>
  </si>
  <si>
    <t>Diagnozes kods saskaņā ar SSK-X</t>
  </si>
  <si>
    <t>Kompensācijas apmērs</t>
  </si>
  <si>
    <t>Valsts summa (EUR)</t>
  </si>
  <si>
    <t>Recepšu skaits</t>
  </si>
  <si>
    <t>Unikālo pacientu skaits</t>
  </si>
  <si>
    <t>Vidējā vienas receptes cena (EUR)</t>
  </si>
  <si>
    <t>1.</t>
  </si>
  <si>
    <t>Acu un to palīgorgānu slimības</t>
  </si>
  <si>
    <t>H10; H40;</t>
  </si>
  <si>
    <t>1.1.</t>
  </si>
  <si>
    <t>Glaukoma</t>
  </si>
  <si>
    <t>H40.1-H40.6;H40.8</t>
  </si>
  <si>
    <t>1.2.</t>
  </si>
  <si>
    <t>Konjunktivīts</t>
  </si>
  <si>
    <t>H10.0-H10.5;H10.8;H10.9</t>
  </si>
  <si>
    <t>2.</t>
  </si>
  <si>
    <t>Ausu un aizauss paugura slimības</t>
  </si>
  <si>
    <t>H65;</t>
  </si>
  <si>
    <t>2.1.</t>
  </si>
  <si>
    <t>Nestrutojošs vidusauss iekaisums (otitis media)</t>
  </si>
  <si>
    <t>H65.0-H65.4;H65.9</t>
  </si>
  <si>
    <t>3.</t>
  </si>
  <si>
    <t>Asins un asinsrades orgānu slimības un imūnsistēmas traucējumi</t>
  </si>
  <si>
    <t>D56; D59; D60; D61; D66; D67; D68; D69; D76.1; D76.2; D82; D83; D84; D86</t>
  </si>
  <si>
    <t>3.2.</t>
  </si>
  <si>
    <t>Iegūtas hemolītiskās anēmijas</t>
  </si>
  <si>
    <t>D59.0;D59.1</t>
  </si>
  <si>
    <t>3.3.</t>
  </si>
  <si>
    <t>Iegūta izolēta sarkanās rindas šūnu aplāzija (eritroblastopēnija)</t>
  </si>
  <si>
    <t>D60.0;D60.1;D60.8;D60.9</t>
  </si>
  <si>
    <t>3.4.</t>
  </si>
  <si>
    <t>Citas aplastiskas anēmijas</t>
  </si>
  <si>
    <t>D61.0-D61.3;D61.8;D61.9</t>
  </si>
  <si>
    <t>3.5.</t>
  </si>
  <si>
    <t>Pārmantots VIII faktora deficīts</t>
  </si>
  <si>
    <t>D66</t>
  </si>
  <si>
    <t>3.6.</t>
  </si>
  <si>
    <t>Pārmantots IX faktora deficīts</t>
  </si>
  <si>
    <t>D67</t>
  </si>
  <si>
    <t>3.7.</t>
  </si>
  <si>
    <t>Villebranda (von Willebrand) slimība</t>
  </si>
  <si>
    <t>D68.0</t>
  </si>
  <si>
    <t>3.8.</t>
  </si>
  <si>
    <t>Purpura un citi hemorāģiski stāvokļi</t>
  </si>
  <si>
    <t>D69.3;D69.4;D69.6;</t>
  </si>
  <si>
    <t>3.11.</t>
  </si>
  <si>
    <t>Sarkoidoze</t>
  </si>
  <si>
    <t>D86.0-D86.3;D86.8;D86.9</t>
  </si>
  <si>
    <t>3.12.</t>
  </si>
  <si>
    <t>Pārmantots citu recēšanas faktoru trūkums</t>
  </si>
  <si>
    <t>D68.2</t>
  </si>
  <si>
    <t>3.14.</t>
  </si>
  <si>
    <t>Parasts mainīgs imūndeficīts</t>
  </si>
  <si>
    <t>D83.0-D83.2; D83.8; D83.9</t>
  </si>
  <si>
    <t>3.15.</t>
  </si>
  <si>
    <t>Citi imūndeficīti</t>
  </si>
  <si>
    <t>D84.0; D84.1; D84.8; D84.9</t>
  </si>
  <si>
    <t>4.</t>
  </si>
  <si>
    <t>Asinsrites sistēmas slimības</t>
  </si>
  <si>
    <t>I00; I01; I02; I05; I06-I10; I11-I13; I15; I20-I21; I25; I27; I42; I47-I48; I50; I60; I61; I63; I67; I70</t>
  </si>
  <si>
    <t xml:space="preserve">50;75;100 </t>
  </si>
  <si>
    <t>4.1.</t>
  </si>
  <si>
    <t>Reimatisms</t>
  </si>
  <si>
    <t>I00;I01.0-I01.2;I01.8;I02.0;I02.9;I05.0-I05.2;I05.8;I06.0-I06.2;I06.8;I07.0-I07.2;I07.8;I08.0-I08.3;I08.8;I09.0-I09.2;I09.8;I09.9</t>
  </si>
  <si>
    <t>4.1.1.</t>
  </si>
  <si>
    <t>Akūts reimatisms bez norādes par sirds bojājumu</t>
  </si>
  <si>
    <t>I00</t>
  </si>
  <si>
    <t>4.1.2.</t>
  </si>
  <si>
    <t>Akūts reimatisms ar sirds bojājumu</t>
  </si>
  <si>
    <t>I01.0-I01.2;I01.8</t>
  </si>
  <si>
    <t>4.2.</t>
  </si>
  <si>
    <t>Hipertensīvas slimības</t>
  </si>
  <si>
    <t>I10;I11.0;I11.9;I12.0;I12.9;I13.0-I13.2;I13.9;I15.0-I15.2;I15.8;I15.9</t>
  </si>
  <si>
    <t>4.2.1.</t>
  </si>
  <si>
    <t>Esenciāla (primāra) hipertensija</t>
  </si>
  <si>
    <t>I10</t>
  </si>
  <si>
    <t>4.2.2.</t>
  </si>
  <si>
    <t>Hipertensīva sirds slimība</t>
  </si>
  <si>
    <t>I11.0;I11.9;</t>
  </si>
  <si>
    <t>4.2.3.</t>
  </si>
  <si>
    <t>Hipertensīva nefropātija</t>
  </si>
  <si>
    <t>I12.0;I12.9;</t>
  </si>
  <si>
    <t>4.2.4.</t>
  </si>
  <si>
    <t>Hipertensīva kardionefropātija</t>
  </si>
  <si>
    <t>I13.0-I13.2;I13.9</t>
  </si>
  <si>
    <t>4.2.5.</t>
  </si>
  <si>
    <t>Sekundāra hipertensija</t>
  </si>
  <si>
    <t>I15.0-I15.2;I15.8;I15.9</t>
  </si>
  <si>
    <t>4.3.</t>
  </si>
  <si>
    <t>Sirds išēmiskās slimības</t>
  </si>
  <si>
    <t>I20.0;I20.1;I20.8;I20.9;I21.0-I21.4;I21.9;I25.0-I25.6</t>
  </si>
  <si>
    <t>4.3.1.</t>
  </si>
  <si>
    <t>Angina pectoris (stenokardija)</t>
  </si>
  <si>
    <t>I20.0;I20.1;I20.8;I20.9</t>
  </si>
  <si>
    <t>4.3.2.</t>
  </si>
  <si>
    <t>Akūts miokarda infarkts</t>
  </si>
  <si>
    <t>I21.0-I21.4;I21.9</t>
  </si>
  <si>
    <t>4.3.3.</t>
  </si>
  <si>
    <t>Hroniska sirds išēmiskā slimība</t>
  </si>
  <si>
    <t>I25.0-I25.6</t>
  </si>
  <si>
    <t>4.4.</t>
  </si>
  <si>
    <t>Citas sirds slimības</t>
  </si>
  <si>
    <t>I42.0;I42.2;I42.8;I47.1;I47.2;I48;50.0;I50.1;I50.9</t>
  </si>
  <si>
    <t>4.4.1.</t>
  </si>
  <si>
    <t>Kardiomiopātija</t>
  </si>
  <si>
    <t>I42.0;I42.2;I42.8</t>
  </si>
  <si>
    <t>4.4.2.</t>
  </si>
  <si>
    <t>Paroksismāla tahikardija</t>
  </si>
  <si>
    <t>I47.1;I47.2</t>
  </si>
  <si>
    <t>4.4.3.</t>
  </si>
  <si>
    <t>Priekškambaru mirdzēšana un plandīšanās</t>
  </si>
  <si>
    <t>I48.0-I48.4;I48.9</t>
  </si>
  <si>
    <t>4.4.4.</t>
  </si>
  <si>
    <t>Sirds mazspēja</t>
  </si>
  <si>
    <t>I50.0;I50.1;I50.9</t>
  </si>
  <si>
    <t>4.5.</t>
  </si>
  <si>
    <t>Cerebrovaskulāras slimības</t>
  </si>
  <si>
    <t>I60.0-I60.9;I61.0-I61.6;I61.8;I61.9;I63.0-I63.6;I63.8;I63.9;I65.0-I65.3;I65.8;I65.9;I66.0-I66.4;I66.8;I66.9;I67.4;I67.7;I67.8;I69.0-I69.4;I69.8</t>
  </si>
  <si>
    <t>4.5.1.</t>
  </si>
  <si>
    <t>Subarahnoidāls asinsizplūdums</t>
  </si>
  <si>
    <t>I60.0-I60.9</t>
  </si>
  <si>
    <t>4.5.2.</t>
  </si>
  <si>
    <t>Intracerebrāls asinsizplūdums</t>
  </si>
  <si>
    <t>I61.0-I61.6;I61.8;I61.9</t>
  </si>
  <si>
    <t>4.5.3.</t>
  </si>
  <si>
    <t>Smadzeņu infarkts</t>
  </si>
  <si>
    <t>I63.0-I63.6;I63.8;I63.9</t>
  </si>
  <si>
    <t>4.5.4.</t>
  </si>
  <si>
    <t>Precerebrālo artēriju oklūzija un stenoze bez smadzeņu infarkta</t>
  </si>
  <si>
    <t>I65.0-I65.3;I65.8;I65.9</t>
  </si>
  <si>
    <t>4.5.5.</t>
  </si>
  <si>
    <t>Smadzeņu artēriju oklūzija un stenoze bez smadzeņu infarkta</t>
  </si>
  <si>
    <t>I66.0-I66.4;I66.8;I66.9</t>
  </si>
  <si>
    <t>4.5.6.</t>
  </si>
  <si>
    <t>Citas cerebrovaskulāras slimības</t>
  </si>
  <si>
    <t>I67.4;I67.7;I67.8</t>
  </si>
  <si>
    <t>4.5.7.</t>
  </si>
  <si>
    <t>Cerebrovaskulāru slimību sekas</t>
  </si>
  <si>
    <t>I69.0-I69.4;I69.8</t>
  </si>
  <si>
    <t>4.7.</t>
  </si>
  <si>
    <t>Kardiopulmonālas slimības un plaušu asinsrites slimības</t>
  </si>
  <si>
    <t>I27.0</t>
  </si>
  <si>
    <t>4.7.1.</t>
  </si>
  <si>
    <t>Primāra plaušu hipertensija</t>
  </si>
  <si>
    <t>5.</t>
  </si>
  <si>
    <t>Audzēji</t>
  </si>
  <si>
    <t>C00-C14; C15-C26; C30-C39; C40-C41; C43-C44; C45-C49; C50; C51-C58; C60-C63; C64-C68; C69-C72; C73-C75; C76-C80; C81-C96; C97; D37-D48; D25.0-D25.2, D25.9</t>
  </si>
  <si>
    <t>50;100</t>
  </si>
  <si>
    <t>5.1.</t>
  </si>
  <si>
    <t>Lūpas, mutes dobuma un rīkles ļaundabīgi audzēji</t>
  </si>
  <si>
    <t>C00.0-C00.6;C00.8;C00.9;C01;C02.0-C02.4;C02.8;C02.9;C03.0;C03.1;C03.9;C04.0;C04.1;C04.8;C04.9;C05.0-C05.2;C05.8;C05.9;C06.0-C06.2;C06.8;C06.9;C07;C08.0;C08.1;C08.8;C08.9;C09.0;C09.1;C09.8;C09.9;C10.0-C10.4;C10.8;C10.9;C11.0-C11.3;C11.8;C11.9;C12;C13.0-C13.2;C13.8;C13.9;C14.0;C14.2;C14.8</t>
  </si>
  <si>
    <t>5.1.1.</t>
  </si>
  <si>
    <t>Lūpas ļaundabīgi audzēji</t>
  </si>
  <si>
    <t>C00.0-C00.6;C00.8;C00.9</t>
  </si>
  <si>
    <t>5.1.2.</t>
  </si>
  <si>
    <t>Mēles saknes ļaundabīgs audzējs</t>
  </si>
  <si>
    <t>C01</t>
  </si>
  <si>
    <t>5.1.3.</t>
  </si>
  <si>
    <t>Citu un neprecizētu mēles daļu ļaundabīgi audzēji</t>
  </si>
  <si>
    <t>C02.0-C02.4;C02.8;C02.9</t>
  </si>
  <si>
    <t>5.1.4.</t>
  </si>
  <si>
    <t>Smaganu ļaundabīgs audzējs</t>
  </si>
  <si>
    <t>C03.0;C03.1;C03.9</t>
  </si>
  <si>
    <t>5.1.5.</t>
  </si>
  <si>
    <t>Mutes pamatnes ļaundabīgs audzējs</t>
  </si>
  <si>
    <t>C04.0;C04.1;C04.8;C04.9</t>
  </si>
  <si>
    <t>5.1.6.</t>
  </si>
  <si>
    <t>Aukslēju ļaundabīgs audzējs</t>
  </si>
  <si>
    <t>C05.0-C05.2;C05.8;C05.9</t>
  </si>
  <si>
    <t>5.1.7.</t>
  </si>
  <si>
    <t>Citu un neprecizētu mutes daļu ļaundabīgs audzējs</t>
  </si>
  <si>
    <t>C06.0-C06.2;C06.8;C06.9</t>
  </si>
  <si>
    <t>5.1.8.</t>
  </si>
  <si>
    <t>Pieauss dziedzera (glandula parotis) ļaundabīgs audzējs</t>
  </si>
  <si>
    <t>C07</t>
  </si>
  <si>
    <t>5.1.9.</t>
  </si>
  <si>
    <t>Citu un neprecizētu lielo siekalu dziedzeru ļaundabīgs audzējs</t>
  </si>
  <si>
    <t>C08.0;C08.1;C08.8;C08.9</t>
  </si>
  <si>
    <t>5.1.10.</t>
  </si>
  <si>
    <t>Mandeles ļaundabīgs audzējs</t>
  </si>
  <si>
    <t>C09.0;C09.1;C09.8;C09.9</t>
  </si>
  <si>
    <t>5.1.11.</t>
  </si>
  <si>
    <t>Rīkles mutes daļas (oropharynx) ļaundabīgs audzējs</t>
  </si>
  <si>
    <t>C10.0-C10.4;C10.8;C10.9</t>
  </si>
  <si>
    <t>5.1.12.</t>
  </si>
  <si>
    <t>Aizdegunes (nasopharynx) ļaundabīgs audzējs</t>
  </si>
  <si>
    <t>C11.0-C11.3;C11.8;C11.9</t>
  </si>
  <si>
    <t>5.1.13.</t>
  </si>
  <si>
    <t>Bumbierveida dobuma (sinus/recessus pyriformis) ļaundabīgs audzējs</t>
  </si>
  <si>
    <t>C12</t>
  </si>
  <si>
    <t>5.1.14.</t>
  </si>
  <si>
    <t>Rīkles balsenes daļas (hypopharynx) ļaundabīgs audzējs</t>
  </si>
  <si>
    <t>C13.0-C13.2;C13.8;C13.9</t>
  </si>
  <si>
    <t>5.1.15.</t>
  </si>
  <si>
    <t>Lūpas, mutes dobuma un rīkles ļaundabīgs audzējs ar citu un neprecīzu lokalizāciju</t>
  </si>
  <si>
    <t>C14.0;C14.2;C14.8</t>
  </si>
  <si>
    <t>5.2.</t>
  </si>
  <si>
    <t>Gremošanas orgānu ļaundabīgi audzēji</t>
  </si>
  <si>
    <t>C15.0-C15.5;C15.8;C15.9;C16.0-C16.6;C16.8;C16.9;C17.0-C17.3;C17.8;C17.9;C18.0-C18.9;C19;C20;C21.0-C21.2;C21.8;C22.0-C22.4;C22.7;C22.9;C23;C24.0;C24.1;C24.8;C24.9;C25.0-C25.4;C25.7-C25.9;C26.0;C26.1;C26.8;C26.9</t>
  </si>
  <si>
    <t>5.2.1.</t>
  </si>
  <si>
    <t>Barības vada ļaundabīgs audzējs</t>
  </si>
  <si>
    <t>C15.0-C15.5;C15.8;C15.9</t>
  </si>
  <si>
    <t>5.2.2.</t>
  </si>
  <si>
    <t>Kuņģa ļaundabīgs audzējs</t>
  </si>
  <si>
    <t>C16.0-C16.6;C16.8;C16.9</t>
  </si>
  <si>
    <t>5.2.3.</t>
  </si>
  <si>
    <t>Tievās zarnas ļaundabīgs audzējs</t>
  </si>
  <si>
    <t>C17.0-C17.3;C17.8;C17.9</t>
  </si>
  <si>
    <t>5.2.4.</t>
  </si>
  <si>
    <t>Resnās zarnas ļaundabīgs audzējs</t>
  </si>
  <si>
    <t>C18.0-C18.9</t>
  </si>
  <si>
    <t>5.2.5.</t>
  </si>
  <si>
    <t>Sigmveida un taisnās zarnas savienojuma ļaundabīgs audzējs</t>
  </si>
  <si>
    <t>C19</t>
  </si>
  <si>
    <t>5.2.6.</t>
  </si>
  <si>
    <t>Taisnās zarnas ļaundabīgs audzējs</t>
  </si>
  <si>
    <t>C20</t>
  </si>
  <si>
    <t>5.2.7.</t>
  </si>
  <si>
    <t>Tūpļa (anus) un tūpļa kanāla (canalis analis) ļaundabīgs audzējs</t>
  </si>
  <si>
    <t>C21.0-C21.2;C21.8</t>
  </si>
  <si>
    <t>5.2.8.</t>
  </si>
  <si>
    <t>Aknu un intrahepatisko žultsvadu ļaundabīgs audzējs</t>
  </si>
  <si>
    <t>C22.0-C22.4;C22.7;C22.9</t>
  </si>
  <si>
    <t>5.2.9.</t>
  </si>
  <si>
    <t>Žultspūšļa ļaundabīgs audzējs</t>
  </si>
  <si>
    <t>C23</t>
  </si>
  <si>
    <t>5.2.10.</t>
  </si>
  <si>
    <t>Citu un neprecizētu žultsceļu daļu ļaundabīgs audzējs</t>
  </si>
  <si>
    <t>C24.0;C24.1;C24.8;C24.9</t>
  </si>
  <si>
    <t>5.2.11.</t>
  </si>
  <si>
    <t>Aizkuņģa dziedzera ļaundabīgs audzējs</t>
  </si>
  <si>
    <t>C25.0-C25.4;C25.7-C25.9</t>
  </si>
  <si>
    <t>5.2.12.</t>
  </si>
  <si>
    <t>Ļaundabīgs audzējs pārējos un neprecīzi definētos gremošanas orgānos</t>
  </si>
  <si>
    <t>C26.0;C26.1;C26.8;C26.9</t>
  </si>
  <si>
    <t>5.3.</t>
  </si>
  <si>
    <t>Elpošanas un krūšu dobuma orgānu ļaundabīgi audzēji</t>
  </si>
  <si>
    <t>C30;C30.1;C31.0-C31.3;C31.8;C31.9;C32.0-C32.3;C32.8;C32.9;C33;C34.0-C34.3;C34.8;C34.9;C37;C38.0-C38.4;C38.8;C39.0;C39.8;C39.9</t>
  </si>
  <si>
    <t>5.3.1.</t>
  </si>
  <si>
    <t>Deguna dobuma un vidusauss ļaundabīgi audzēji</t>
  </si>
  <si>
    <t>C30;C30.1</t>
  </si>
  <si>
    <t>5.3.2.</t>
  </si>
  <si>
    <t>Deguna blakusdobumu ļaundabīgi audzēji</t>
  </si>
  <si>
    <t>C31.0-C31.3;C31.8;C31.9</t>
  </si>
  <si>
    <t>5.3.3.</t>
  </si>
  <si>
    <t>Balsenes ļaundabīgs audzējs</t>
  </si>
  <si>
    <t>C32.0-C32.3;C32.8;C32.9</t>
  </si>
  <si>
    <t>5.3.4.</t>
  </si>
  <si>
    <t>Trahejas ļaundabīgs audzējs</t>
  </si>
  <si>
    <t>C33</t>
  </si>
  <si>
    <t>5.3.5.</t>
  </si>
  <si>
    <t>Bronhu un plaušu ļaundabīgs audzējs</t>
  </si>
  <si>
    <t>C34.0-C34.3;C34.8;C34.9</t>
  </si>
  <si>
    <t>5.3.6.</t>
  </si>
  <si>
    <t>Aizkrūtes dziedzera (thymus) ļaundabīgs audzējs</t>
  </si>
  <si>
    <t>C37</t>
  </si>
  <si>
    <t>5.3.7.</t>
  </si>
  <si>
    <t>Sirds, videnes un pleiras ļaundabīgi audzēji</t>
  </si>
  <si>
    <t>C38.0-C38.4;C38.8</t>
  </si>
  <si>
    <t>5.3.8.</t>
  </si>
  <si>
    <t>Citas un neprecizētas lokalizācijas elpošanas sistēmas un krūšu dobuma orgānu ļaundabīgi audzēji</t>
  </si>
  <si>
    <t>C39.0;C39.8;C39.9</t>
  </si>
  <si>
    <t>5.4.</t>
  </si>
  <si>
    <t>Kaulu un locītavu skrimšļu ļaundabīgi audzēji</t>
  </si>
  <si>
    <t>C40.0-C40.3;C40.8;C40.9;C41.0-C41.4;C41.8;C41.9</t>
  </si>
  <si>
    <t>5.4.1.</t>
  </si>
  <si>
    <t>Ekstremitāšu kaulu un locītavu skrimšļu ļaundabīgi audzēji</t>
  </si>
  <si>
    <t>C40.0-C40.3;C40.8;C40.9</t>
  </si>
  <si>
    <t>5.4.2.</t>
  </si>
  <si>
    <t>Citas un neprecizētas lokalizācijas kaulu un locītavu skrimšļu ļaundabīgi audzēji</t>
  </si>
  <si>
    <t>C41.0-C41.4;C41.8;C41.9</t>
  </si>
  <si>
    <t>5.5.</t>
  </si>
  <si>
    <t>Melanoma un citi ļaundabīgi ādas audzēji</t>
  </si>
  <si>
    <t>C43.0-C43.9;C44.0-C44.9</t>
  </si>
  <si>
    <t>5.5.1.</t>
  </si>
  <si>
    <t>Ļaundabīga ādas melanoma</t>
  </si>
  <si>
    <t>C43.0-C43.9</t>
  </si>
  <si>
    <t>5.5.2.</t>
  </si>
  <si>
    <t>Citi ļaundabīgi ādas audzēji</t>
  </si>
  <si>
    <t>C44.0-C44.9</t>
  </si>
  <si>
    <t>5.6.</t>
  </si>
  <si>
    <t>Mezoteliālo un mīksto audu ļaundabīgi audzēji</t>
  </si>
  <si>
    <t>C45.0-C45.2;C45.7;C45.9;C46.0-C46.3;C46.7-C46.9;C47.0-C47.6;C47.8;C47.9;C48.0-C48.2;C48.8;C49.0-C49.6;C49.8;C49.9</t>
  </si>
  <si>
    <t>5.6.1.</t>
  </si>
  <si>
    <t>Mezotelioma</t>
  </si>
  <si>
    <t>C45.0-C45.2;C45.7;C45.9</t>
  </si>
  <si>
    <t>5.6.2.</t>
  </si>
  <si>
    <t>Kapoši sarkoma</t>
  </si>
  <si>
    <t>C46.0-C46.3;C46.7-C46.9</t>
  </si>
  <si>
    <t>5.6.3.</t>
  </si>
  <si>
    <t>Perifērisko nervu un veģetatīvās (autonomās) nervu sistēmas ļaundabīgi audzēji</t>
  </si>
  <si>
    <t>C47.0-C47.6;C47.8;C47.9</t>
  </si>
  <si>
    <t>5.6.4.</t>
  </si>
  <si>
    <t>Retroperitoneālo audu un vēderplēves ļaundabīgs audzējs</t>
  </si>
  <si>
    <t>C48.0-C48.2;C48.8</t>
  </si>
  <si>
    <t>5.6.5.</t>
  </si>
  <si>
    <t>Pārējo saistaudu un mīksto audu ļaundabīgi audzēji</t>
  </si>
  <si>
    <t>C49.0-C49.6;C49.8;C49.9</t>
  </si>
  <si>
    <t>5.7.</t>
  </si>
  <si>
    <t>Krūts ļaundabīgs audzējs</t>
  </si>
  <si>
    <t>C50.0-C50.6;C50.8;C50.9</t>
  </si>
  <si>
    <t>5.7.1.</t>
  </si>
  <si>
    <t>5.8.</t>
  </si>
  <si>
    <t>Sieviešu dzimumorgānu ļaundabīgi audzēji</t>
  </si>
  <si>
    <t>C51.0-C.51.2;C51.8;C51.9;C52;C53.0;C53.1;C53.8;C53.9;C54.0-C54.3;C54.8;C54.9;C55;C56;C57.0-C57.4;C57.7-C57.9;C58</t>
  </si>
  <si>
    <t>5.8.1.</t>
  </si>
  <si>
    <t>Sieviešu ārējo dzimumorgānu (vulva) ļaundabīgi audzēji</t>
  </si>
  <si>
    <t>C51.0-C.51.2;C51.8;C51.9</t>
  </si>
  <si>
    <t>5.8.2.</t>
  </si>
  <si>
    <t>Maksts ļaundabīgs audzējs</t>
  </si>
  <si>
    <t>C52</t>
  </si>
  <si>
    <t>5.8.3.</t>
  </si>
  <si>
    <t>Dzemdes kakla ļaundabīgs audzējs</t>
  </si>
  <si>
    <t>C53.0;C53.1;C53.8;C53.9</t>
  </si>
  <si>
    <t>5.8.4.</t>
  </si>
  <si>
    <t>Dzemdes ķermeņa ļaundabīgs audzējs</t>
  </si>
  <si>
    <t>C54.0-C54.3;C54.8;C54.9</t>
  </si>
  <si>
    <t>5.8.5.</t>
  </si>
  <si>
    <t>Dzemdes ļaundabīgs audzējs, daļa neprecizēta</t>
  </si>
  <si>
    <t>C55</t>
  </si>
  <si>
    <t>5.8.6.</t>
  </si>
  <si>
    <t>Olnīcu ļaundabīgs audzējs</t>
  </si>
  <si>
    <t>C56</t>
  </si>
  <si>
    <t>5.8.7.</t>
  </si>
  <si>
    <t>Citu un neprecizētu sieviešu dzimumorgānu ļaundabīgi audzēji</t>
  </si>
  <si>
    <t>C57.0-C57.4;C57.7-C57.9</t>
  </si>
  <si>
    <t>5.8.8.</t>
  </si>
  <si>
    <t>Placentas ļaundabīgs audzējs</t>
  </si>
  <si>
    <t>C58</t>
  </si>
  <si>
    <t>5.9.</t>
  </si>
  <si>
    <t>Vīriešu dzimumorgānu ļaundabīgi audzēji</t>
  </si>
  <si>
    <t>C60.0-C60.2;C60.8;C60.9;C61;C62.0;C62.1;C62.9;C63.0-C63.2;C63.7-C63.9</t>
  </si>
  <si>
    <t>5.9.1.</t>
  </si>
  <si>
    <t>Dzimumlocekļa ļaundabīgs audzējs</t>
  </si>
  <si>
    <t>C60.0-C60.2;C60.8;C60.9</t>
  </si>
  <si>
    <t>5.9.2.</t>
  </si>
  <si>
    <t>Prostatas ļaundabīgs audzējs</t>
  </si>
  <si>
    <t>C61</t>
  </si>
  <si>
    <t>5.9.3.</t>
  </si>
  <si>
    <t>Sēklinieka ļaundabīgs audzējs</t>
  </si>
  <si>
    <t>C62.0;C62.1;C62.9</t>
  </si>
  <si>
    <t>5.9.4.</t>
  </si>
  <si>
    <t>Citu un neprecizētu vīriešu dzimumorgānu daļu ļaundabīgs audzējs</t>
  </si>
  <si>
    <t>C63.0-C63.2;C63.7-C63.9</t>
  </si>
  <si>
    <t>5.10.</t>
  </si>
  <si>
    <t>Urīnizvadorgānu ļaundabīgi audzēji</t>
  </si>
  <si>
    <t>C64;C65;C66;C67.0-C67.9;C68.0;C68.1;C68.8;C68.9</t>
  </si>
  <si>
    <t>5.10.1.</t>
  </si>
  <si>
    <t>Nieres ļaundabīgs audzējs, atskaitot nieres bļodiņu</t>
  </si>
  <si>
    <t>C64</t>
  </si>
  <si>
    <t>5.10.2.</t>
  </si>
  <si>
    <t>Nieres bļodiņas ļaundabīgs audzējs</t>
  </si>
  <si>
    <t>C65</t>
  </si>
  <si>
    <t>5.10.3.</t>
  </si>
  <si>
    <t>Urīnvada ļaundabīgs audzējs</t>
  </si>
  <si>
    <t>C66</t>
  </si>
  <si>
    <t>5.10.4.</t>
  </si>
  <si>
    <t>Urīnpūšļa ļaundabīgs audzējs</t>
  </si>
  <si>
    <t>C67.0-C67.9</t>
  </si>
  <si>
    <t>5.10.5.</t>
  </si>
  <si>
    <t>Citu un neprecizētu urīnizvadorgānu ļaundabīgs audzējs</t>
  </si>
  <si>
    <t>C68.0;C68.1;C68.8;C68.9</t>
  </si>
  <si>
    <t>5.11.</t>
  </si>
  <si>
    <t>Acs, smadzeņu un citu centrālās nervu sistēmas daļu ļaundabīgi audzēji</t>
  </si>
  <si>
    <t>C69.0-C69.6;C69.8;C69.9;C70.0;C70.1;C70.9;C71.0-C71.9;C72.0-C72.5;C72.8;C72.9</t>
  </si>
  <si>
    <t>5.11.1.</t>
  </si>
  <si>
    <t>Acs un acs palīgorgānu ļaundabīgs audzējs</t>
  </si>
  <si>
    <t>C69.0-C69.6;C69.8;C69.9</t>
  </si>
  <si>
    <t>5.11.2.</t>
  </si>
  <si>
    <t>Smadzeņu apvalku ļaundabīgs audzējs</t>
  </si>
  <si>
    <t>C70.0;C70.1;C70.9</t>
  </si>
  <si>
    <t>5.11.3.</t>
  </si>
  <si>
    <t>Smadzeņu ļaundabīgs audzējs</t>
  </si>
  <si>
    <t>C71.0-C71.9</t>
  </si>
  <si>
    <t>5.11.4.</t>
  </si>
  <si>
    <t>Muguras smadzeņu, kraniālo nervu un citu centrālās nervu sistēmas daļu ļaundabīgi audzēji</t>
  </si>
  <si>
    <t>C72.0-C72.5;C72.8;C72.9;</t>
  </si>
  <si>
    <t>5.12.</t>
  </si>
  <si>
    <t>Vairogdziedzera un citu endokrīno dziedzeru ļaundabīgi audzēji</t>
  </si>
  <si>
    <t>C73;C74.0;C74.1;C74.9;C75.0-C75.5;C75.8;C75.9</t>
  </si>
  <si>
    <t>5.12.1.</t>
  </si>
  <si>
    <t>Vairogdziedzera ļaundabīgs audzējs</t>
  </si>
  <si>
    <t>C73</t>
  </si>
  <si>
    <t>5.12.2.</t>
  </si>
  <si>
    <t>Virsnieru ļaundabīgs audzējs</t>
  </si>
  <si>
    <t>C74.0;C74.1;C74.9</t>
  </si>
  <si>
    <t>5.12.3.</t>
  </si>
  <si>
    <t>Pārējo endokrīno dziedzeru un radniecīgu struktūru ļaundabīgi audzēji</t>
  </si>
  <si>
    <t>C75.0-C75.5;C75.8;C75.9</t>
  </si>
  <si>
    <t>5.13.</t>
  </si>
  <si>
    <t>Neprecīzi apzīmēti, sekundāri un nelokalizēti ļaundabīgi audzēji</t>
  </si>
  <si>
    <t>C76.0-C76.5;C76.7;C76.8;C77.0-C77.5;C77.8;C77.9;C78.0-C78.8;C79.0-C79.8;C80.0-C80.9</t>
  </si>
  <si>
    <t>5.13.1.</t>
  </si>
  <si>
    <t>Citas un neprecīzi apzīmētas lokalizācijas ļaundabīgi audzēji</t>
  </si>
  <si>
    <t>C76.0-C76.5;C76.7;C76.8</t>
  </si>
  <si>
    <t>5.13.2.</t>
  </si>
  <si>
    <t>Sekundārs un neprecizēts limfmezglu ļaundabīgs audzējs</t>
  </si>
  <si>
    <t>C77.0-C77.5;C77.8;C77.9</t>
  </si>
  <si>
    <t>5.13.3.</t>
  </si>
  <si>
    <t>Sekundārs elpošanas un gremošanas orgānu ļaundabīgs audzējs</t>
  </si>
  <si>
    <t>C78.0-C78.8</t>
  </si>
  <si>
    <t>5.13.4.</t>
  </si>
  <si>
    <t>Sekundārs citu un neprecizētu lokalizāciju ļaundabīgs audzējs</t>
  </si>
  <si>
    <t>C79.0-C79.9</t>
  </si>
  <si>
    <t>5.13.5.</t>
  </si>
  <si>
    <t>Ļaundabīgs audzējs bez norādes par lokalizāciju</t>
  </si>
  <si>
    <t>C80.0;C80.9</t>
  </si>
  <si>
    <t>5.14.</t>
  </si>
  <si>
    <t>Limfoīdo, asinsrades un tiem radniecīgu audu ļaundabīgi audzēji</t>
  </si>
  <si>
    <t>C81.0-C81.4;C81.7;C81.9;C82.0-C82.7; C82.9;C83.0-C83.9;C84.0-C84.9;C85.0-C85.2;C85.7;C85.9;C86.0-C86.6;C88.0-C88.4;C88.7;C88.9;C90.0-C90.3;C91.0-C91.9;C92.0-C92.9;C93.0-C93.3;C93.7;C93.9;C94.0-C94.7;C95.0-C95.1;C95.7;C95.9;C96.0; C96.2; C96.4?C96.9</t>
  </si>
  <si>
    <t>5.14.1.</t>
  </si>
  <si>
    <t>Hodžkina limfoma</t>
  </si>
  <si>
    <t>C81.0-C81.4;C81.7;C81.9</t>
  </si>
  <si>
    <t>5.14.2.</t>
  </si>
  <si>
    <t>Folikulāra limfoma</t>
  </si>
  <si>
    <t>C82.0-C82.7;C82.9</t>
  </si>
  <si>
    <t>5.14.3.</t>
  </si>
  <si>
    <t>Nefolikulāra limfoma</t>
  </si>
  <si>
    <t>C83.0-C83.9</t>
  </si>
  <si>
    <t>5.14.4.</t>
  </si>
  <si>
    <t>Nobriedušu T/NK šūnu limfomas</t>
  </si>
  <si>
    <t>C84.0-C84.9</t>
  </si>
  <si>
    <t>5.14.5.</t>
  </si>
  <si>
    <t>Citi un neprecizēti nehodžkina limfomas veidi</t>
  </si>
  <si>
    <t>C85.0-C85.2;C85.7;C85.9</t>
  </si>
  <si>
    <t>5.14.6.</t>
  </si>
  <si>
    <t>Citi precizēti T/NK šūnu limfomas veidi</t>
  </si>
  <si>
    <t>C86.0-C86.6</t>
  </si>
  <si>
    <t>5.14.7.</t>
  </si>
  <si>
    <t>Ļaundabīgas imūnproliferatīvas slimības</t>
  </si>
  <si>
    <t>C88.0-C88.4;C88.7;C88.9</t>
  </si>
  <si>
    <t>5.14.8.</t>
  </si>
  <si>
    <t>Multiplā mieloma un ļaundabīgi plazmas šūnu audzēji</t>
  </si>
  <si>
    <t>C90.0-C90.3</t>
  </si>
  <si>
    <t>5.14.9.</t>
  </si>
  <si>
    <t>Limfoleikoze</t>
  </si>
  <si>
    <t>C91.0-C91.9</t>
  </si>
  <si>
    <t>5.14.10.</t>
  </si>
  <si>
    <t>Mieloleikoze</t>
  </si>
  <si>
    <t>C92.0-C92.9</t>
  </si>
  <si>
    <t>5.14.11.</t>
  </si>
  <si>
    <t>Monocitāra leikoze</t>
  </si>
  <si>
    <t>C93.0-C93.3;C93.7;C93.9</t>
  </si>
  <si>
    <t>5.14.12.</t>
  </si>
  <si>
    <t>Citas precizētas leikozes</t>
  </si>
  <si>
    <t>C94.0-C94.7</t>
  </si>
  <si>
    <t>5.14.13.</t>
  </si>
  <si>
    <t>Neprecizētu šūnu leikoze</t>
  </si>
  <si>
    <t>C95.0-C95.2;C95.7;C95.9</t>
  </si>
  <si>
    <t>5.14.14.</t>
  </si>
  <si>
    <t>Citi un neprecizēti limfoīdo, asinsrades un radniecīgu audu ļaundabīgi audzēji</t>
  </si>
  <si>
    <t>C96.0-C96.9</t>
  </si>
  <si>
    <t>5.15.</t>
  </si>
  <si>
    <t>Neatkarīgi (primāri) multipli ļaundabīgi audzēji</t>
  </si>
  <si>
    <t>C97</t>
  </si>
  <si>
    <t>5.15.1.</t>
  </si>
  <si>
    <t>5.16.</t>
  </si>
  <si>
    <t>Neskaidras vai nezināmas dabas audzēji</t>
  </si>
  <si>
    <t>D37.0-D37.7;D37.9;D38.0-D38.6;D39.0-D39.2;D39.7;D39.9;D40.0;D40.1;D40.7;D40.9;D41.0-D41.4;D41.7;D41.9;D42.0;D42.1;D42.9; D43.0-D43.4;D43.7;D43.9;D44.0-D44.9;D45;D46.0-D46.7;D46.9;D47.0-D47.5;D47.7;D47.9;D48.0-D48.7;D48.9</t>
  </si>
  <si>
    <t>5.16.1.</t>
  </si>
  <si>
    <t>Mutes dobuma un gremošanas orgānu audzējs ar neskaidru vai nezināmu dabu</t>
  </si>
  <si>
    <t>D37.0-D37.7;D37.9</t>
  </si>
  <si>
    <t>5.16.2.</t>
  </si>
  <si>
    <t>Vidusauss, elpošanas un krūšu dobuma orgānu audzējs ar neskaidru un nezināmu dabu</t>
  </si>
  <si>
    <t>D38.0-D38.6</t>
  </si>
  <si>
    <t>5.16.3.</t>
  </si>
  <si>
    <t>Sieviešu dzimumorgānu audzējs ar neskaidru vai nezināmu dabu</t>
  </si>
  <si>
    <t>D39.0-D39.2;D39.7;D39.9</t>
  </si>
  <si>
    <t>5.16.4.</t>
  </si>
  <si>
    <t>Vīriešu dzimumorgānu audzējs ar neskaidru vai nezināmu dabu</t>
  </si>
  <si>
    <t>D40.0;D40.1;D40.7;D40.9</t>
  </si>
  <si>
    <t>5.16.5.</t>
  </si>
  <si>
    <t>Urīnizvadorgānu audzējs ar neskaidru vai nezināmu dabu</t>
  </si>
  <si>
    <t>D41.0-D41.4;D41.7;D41.9</t>
  </si>
  <si>
    <t>5.16.6.</t>
  </si>
  <si>
    <t>Smadzeņu apvalku audzējs ar neskaidru vai nezināmu dabu</t>
  </si>
  <si>
    <t>D42.0;D42.1;D42.9</t>
  </si>
  <si>
    <t>5.16.7.</t>
  </si>
  <si>
    <t>Smadzeņu un centrālās nervu sistēmas audzējs ar neskaidru vai nezināmu dabu</t>
  </si>
  <si>
    <t>D43.0-D43.4;D43.7;D43.9</t>
  </si>
  <si>
    <t>5.16.8.</t>
  </si>
  <si>
    <t>Endokrīno dziedzeru audzējs ar neskaidru vai nezināmu dabu</t>
  </si>
  <si>
    <t>D44.0-D44.9</t>
  </si>
  <si>
    <t>5.16.9.</t>
  </si>
  <si>
    <t>Īstā policitēmija (polycythaemia vera)</t>
  </si>
  <si>
    <t>D45</t>
  </si>
  <si>
    <t>5.16.10.</t>
  </si>
  <si>
    <t>Mielodisplastiski sindromi</t>
  </si>
  <si>
    <t>D46.0-D46.7;D46.9</t>
  </si>
  <si>
    <t>5.16.11.</t>
  </si>
  <si>
    <t>Pārējie limfoīdo, asinsrades un radniecīgu audu audzēji ar neskaidru vai nezināmu dabu</t>
  </si>
  <si>
    <t>D47.0-D47.5;D47.7;D47.9</t>
  </si>
  <si>
    <t>5.16.12.</t>
  </si>
  <si>
    <t>Audzēji ar nenoteiktu vai nezināmu dabu citā un neprecizētā lokalizācijā</t>
  </si>
  <si>
    <t>D48.0-D48.7;D48.9</t>
  </si>
  <si>
    <t>5.17.</t>
  </si>
  <si>
    <t>Labdabīgi audzēji</t>
  </si>
  <si>
    <t>D25.0-D25.2, D25.9</t>
  </si>
  <si>
    <t>5.17.1.</t>
  </si>
  <si>
    <t>Dzemdes leiomioma</t>
  </si>
  <si>
    <t>6.</t>
  </si>
  <si>
    <t>Ādas un zemādas audu slimības</t>
  </si>
  <si>
    <t>L10; L13; L20; L27; L40; L50.8</t>
  </si>
  <si>
    <t>50;75;100</t>
  </si>
  <si>
    <t>6.1.</t>
  </si>
  <si>
    <t>Bullozās dermatozes</t>
  </si>
  <si>
    <t>L10.0-L10.5;L10.8;L13.0</t>
  </si>
  <si>
    <t>6.1.1.</t>
  </si>
  <si>
    <t>Pemfiguss (pemphigus)</t>
  </si>
  <si>
    <t>L10.0-L10.5;L10.8</t>
  </si>
  <si>
    <t>6.2.</t>
  </si>
  <si>
    <t>Dermatīts un ekzēma</t>
  </si>
  <si>
    <t>L20.0;L20.8;L20.9;L27.0-L27.2;L27.8;L27.9</t>
  </si>
  <si>
    <t>6.2.1.</t>
  </si>
  <si>
    <t>Atopiskais dermatīts (neirodermīts)</t>
  </si>
  <si>
    <t>L20.0;L20.8;L20.9;</t>
  </si>
  <si>
    <t>6.2.2.</t>
  </si>
  <si>
    <t>Iekšķīgi lietotu vielu izraisīts dermatīts</t>
  </si>
  <si>
    <t>L27.0-L27.2;L27.8;L27.9</t>
  </si>
  <si>
    <t>6.3.</t>
  </si>
  <si>
    <t>Papuloskvamozās dermatozes</t>
  </si>
  <si>
    <t>L40.0-L40.5;L40.8</t>
  </si>
  <si>
    <t>6.3.1.</t>
  </si>
  <si>
    <t>Zvīņēde (psoriasis)</t>
  </si>
  <si>
    <t>6.4.</t>
  </si>
  <si>
    <t>Nātrene un eritēma</t>
  </si>
  <si>
    <t>L50.8</t>
  </si>
  <si>
    <t>6.4.1.</t>
  </si>
  <si>
    <t>Citi nātrenes veidi</t>
  </si>
  <si>
    <t>7.</t>
  </si>
  <si>
    <t>Elpošanas sistēmas slimības</t>
  </si>
  <si>
    <t>J00; J02; J04; J06; J11; J15; J16; J18; J20; J44; J45; J47; J67; J84; J99;</t>
  </si>
  <si>
    <t>7.1.</t>
  </si>
  <si>
    <t>Akūts nazofaringīts</t>
  </si>
  <si>
    <t>J00;</t>
  </si>
  <si>
    <t>7.2.</t>
  </si>
  <si>
    <t>Akūts faringīts</t>
  </si>
  <si>
    <t>J02.0;J02.8;J02.9</t>
  </si>
  <si>
    <t>7.3.</t>
  </si>
  <si>
    <t>Akūts laringīts un traheīts</t>
  </si>
  <si>
    <t>J04.0-J04.2</t>
  </si>
  <si>
    <t>7.4.</t>
  </si>
  <si>
    <t>Augšējo elpceļu infekcija ar multiplu un neprecizētu lokalizāciju</t>
  </si>
  <si>
    <t>J06.0;J06.8;J06.9</t>
  </si>
  <si>
    <t>7.5.</t>
  </si>
  <si>
    <t>Sezonālā gripa, ja vīruss nav identificēts</t>
  </si>
  <si>
    <t>J11.0;J11.1;J11.8</t>
  </si>
  <si>
    <t>7.6.</t>
  </si>
  <si>
    <t>Streptococcus pneumoniae ierosināta pneimonija</t>
  </si>
  <si>
    <t>J13</t>
  </si>
  <si>
    <t>7.7.</t>
  </si>
  <si>
    <t>Citur neklasificēta bakteriāla pneimonija</t>
  </si>
  <si>
    <t>J15.0-J15.9</t>
  </si>
  <si>
    <t>7.8.</t>
  </si>
  <si>
    <t>Citu mikroorganismu ierosināta, citur neklasificēta pneimonija</t>
  </si>
  <si>
    <t>J16.0;J16.8</t>
  </si>
  <si>
    <t>7.9.</t>
  </si>
  <si>
    <t>Neprecizēta mikroorganisma ierosināta pneimonija</t>
  </si>
  <si>
    <t>J18.0-J18.2;J18.8;J18.9</t>
  </si>
  <si>
    <t>7.10.</t>
  </si>
  <si>
    <t>Akūts bronhīts</t>
  </si>
  <si>
    <t>J20.0-J20.9</t>
  </si>
  <si>
    <t>7.11.</t>
  </si>
  <si>
    <t>Cita hroniska obstruktīva plaušu slimība</t>
  </si>
  <si>
    <t>J44.0;J44.1;J44.8;J44.9</t>
  </si>
  <si>
    <t>7.12.</t>
  </si>
  <si>
    <t>Astma</t>
  </si>
  <si>
    <t>J45.0;J45.1;J45.8;J45.9</t>
  </si>
  <si>
    <t>7.13.</t>
  </si>
  <si>
    <t>Bronhektāzes</t>
  </si>
  <si>
    <t>J47</t>
  </si>
  <si>
    <t>7.14.</t>
  </si>
  <si>
    <t>Hipersensitivitātes pneimonīts, ko izraisījuši organiski putekļi</t>
  </si>
  <si>
    <t>J67.0-J67.9</t>
  </si>
  <si>
    <t>7.15.</t>
  </si>
  <si>
    <t>Citas intersticiālas plaušu slimības</t>
  </si>
  <si>
    <t>J84.0;J84.1;J84.8;J84.9</t>
  </si>
  <si>
    <t>7.16.</t>
  </si>
  <si>
    <t>Elpošanas orgānu bojājums citur klasificētu slimību dēļ</t>
  </si>
  <si>
    <t>J99.0;L99.1;J99.8</t>
  </si>
  <si>
    <t>8.</t>
  </si>
  <si>
    <t>Endokrīnās, uztures un vielmaiņas slimības</t>
  </si>
  <si>
    <t>E03; E05; E10; E11; E13; E20; E22; E23; E25; E27; E30; E34; E55; E78; E83; E84; E89;E28.3</t>
  </si>
  <si>
    <t>8.1.</t>
  </si>
  <si>
    <t>Citi hipotireozes varianti</t>
  </si>
  <si>
    <t>E03.0-E03.5;E03.8</t>
  </si>
  <si>
    <t>8.2.</t>
  </si>
  <si>
    <t>Tireotoksikoze (hipertireoze)</t>
  </si>
  <si>
    <t>E05.0-E05.5;E05.8;E05.9</t>
  </si>
  <si>
    <t>8.3.</t>
  </si>
  <si>
    <t>Insulīnatkarīgs cukura diabēts</t>
  </si>
  <si>
    <t>E10;E10.0-10.9</t>
  </si>
  <si>
    <t>8.4.</t>
  </si>
  <si>
    <t>Insulīnneatkarīgs cukura diabēts</t>
  </si>
  <si>
    <t>E11.0-E11.9; E11</t>
  </si>
  <si>
    <t>8.5.</t>
  </si>
  <si>
    <t>Cits precizēts cukura diabēts</t>
  </si>
  <si>
    <t>E13;E13.0-E13.9</t>
  </si>
  <si>
    <t>8.6.</t>
  </si>
  <si>
    <t>Hipoparatireoze</t>
  </si>
  <si>
    <t>E20.0;E20.1;E20.8;E20.9</t>
  </si>
  <si>
    <t>8.7.</t>
  </si>
  <si>
    <t>Akromegālija un hipofiziārais gigantisms</t>
  </si>
  <si>
    <t>E22.0</t>
  </si>
  <si>
    <t>8.8.</t>
  </si>
  <si>
    <t>Hipofīzes hiperfunkcija</t>
  </si>
  <si>
    <t>E22.1-E22.2;E22.8</t>
  </si>
  <si>
    <t>8.9.</t>
  </si>
  <si>
    <t>Hipopituitārisms</t>
  </si>
  <si>
    <t>E23.0</t>
  </si>
  <si>
    <t>8.10.</t>
  </si>
  <si>
    <t>Hipofīzes hipofunkcija un citi traucējumi</t>
  </si>
  <si>
    <t>E23.1;E23.2</t>
  </si>
  <si>
    <t>8.11.</t>
  </si>
  <si>
    <t>Adrenogenitāli traucējumi</t>
  </si>
  <si>
    <t>E25.0;E25.8</t>
  </si>
  <si>
    <t>8.12.</t>
  </si>
  <si>
    <t>Citas virsnieru slimības</t>
  </si>
  <si>
    <t>E27.1;E27.3;E27.4</t>
  </si>
  <si>
    <t>8.13.</t>
  </si>
  <si>
    <t>Primārā olnīcu mazspēja</t>
  </si>
  <si>
    <t>E28.3</t>
  </si>
  <si>
    <t>8.14.</t>
  </si>
  <si>
    <t>Priekšlaicīga pubertāte (pubertas praecox)</t>
  </si>
  <si>
    <t>E30.1</t>
  </si>
  <si>
    <t>8.15.</t>
  </si>
  <si>
    <t>Citur neklasificēts mazs augums</t>
  </si>
  <si>
    <t>E34.3</t>
  </si>
  <si>
    <t>8.16.</t>
  </si>
  <si>
    <t>Aktīvs rahīts</t>
  </si>
  <si>
    <t>E55.0</t>
  </si>
  <si>
    <t>8.17.</t>
  </si>
  <si>
    <t>Lipoproteīnu vielmaiņas traucējumi un citas lipidēmijas</t>
  </si>
  <si>
    <t>E78.0-E78.2; E78.01</t>
  </si>
  <si>
    <t>8.18.</t>
  </si>
  <si>
    <t>Minerālu vielmaiņas traucējumi</t>
  </si>
  <si>
    <t>E83.0; E83.1; E83.3</t>
  </si>
  <si>
    <t>8.19.</t>
  </si>
  <si>
    <t>Cistiskā fibroze (mukoviscedoze)</t>
  </si>
  <si>
    <t>E84.0;E84.1;E84.8;E84.9</t>
  </si>
  <si>
    <t>8.20.</t>
  </si>
  <si>
    <t>Citur nekvalificēti pēcmanipulāciju endokrīni un vielmaiņas traucējumi</t>
  </si>
  <si>
    <t>E89.0-E89.6;E89.8;E89.9</t>
  </si>
  <si>
    <t>9.</t>
  </si>
  <si>
    <t>Gremošanas sistēmas slimības</t>
  </si>
  <si>
    <t>K25; K26; K27; K28; K50; K51; K71; K73; K74; K91; K86.1;</t>
  </si>
  <si>
    <t>9.1.</t>
  </si>
  <si>
    <t>Kuņģa un divpadsmitpirkstu zarnas slimības</t>
  </si>
  <si>
    <t>K25.3;K25.7;K26.3;K26.7;K27.3;K27.7;K28.3;K28.7</t>
  </si>
  <si>
    <t>9.1.1.</t>
  </si>
  <si>
    <t>Kuņģa čūla</t>
  </si>
  <si>
    <t>K25.3;K25.7</t>
  </si>
  <si>
    <t>9.1.2.</t>
  </si>
  <si>
    <t>Divpadsmitpirkstu zarnas čūla</t>
  </si>
  <si>
    <t>K26.3;K26.7</t>
  </si>
  <si>
    <t>9.1.3.</t>
  </si>
  <si>
    <t>Neprecizētas lokalizācijas peptiska čūla</t>
  </si>
  <si>
    <t>K27.3;K27.7</t>
  </si>
  <si>
    <t>9.1.4.</t>
  </si>
  <si>
    <t>Gastrojejunāla čūla</t>
  </si>
  <si>
    <t>K28.3;K28.7</t>
  </si>
  <si>
    <t>9.2.</t>
  </si>
  <si>
    <t>Neinfekciozi enterīti un kolīti</t>
  </si>
  <si>
    <t>K50.0;K50.1;K50.8;K50.9;K51.0-K51.5;K51.8;K51.9</t>
  </si>
  <si>
    <t>9.2.1.</t>
  </si>
  <si>
    <t>Krona (Crohn) slimība (reģionāls enterīts)</t>
  </si>
  <si>
    <t>K50.0;K50.1;K50.8;K50.9</t>
  </si>
  <si>
    <t>9.2.2.</t>
  </si>
  <si>
    <t>Čūlains (ulcerozs) kolīts</t>
  </si>
  <si>
    <t>K51.0-K51.5;K51.8;K51.9</t>
  </si>
  <si>
    <t>9.3.</t>
  </si>
  <si>
    <t>Aknu slimības</t>
  </si>
  <si>
    <t>K71.5;K73.2;K74.3</t>
  </si>
  <si>
    <t>9.3.1.</t>
  </si>
  <si>
    <t>Toksisks aknu bojājums ar hronisku aktīvu hepatītu</t>
  </si>
  <si>
    <t>K71.5</t>
  </si>
  <si>
    <t>9.3.2.</t>
  </si>
  <si>
    <t>Citur nekvalificēts hronisks aktīvs hepatīts</t>
  </si>
  <si>
    <t>K73.2</t>
  </si>
  <si>
    <t>9.3.3.</t>
  </si>
  <si>
    <t>Primāra biliāra ciroze</t>
  </si>
  <si>
    <t>K74.3</t>
  </si>
  <si>
    <t>9.4.</t>
  </si>
  <si>
    <t>Žultspūšļa, žultsceļu un aizkuņģa dziedzera slimības</t>
  </si>
  <si>
    <t>K86.1</t>
  </si>
  <si>
    <t>9.4.1.</t>
  </si>
  <si>
    <t>Citu veidu hroniski pankreatīti</t>
  </si>
  <si>
    <t>9.5.</t>
  </si>
  <si>
    <t>Citas gremošanas orgānu slimības</t>
  </si>
  <si>
    <t>K91.2</t>
  </si>
  <si>
    <t>9.5.1.</t>
  </si>
  <si>
    <t>Citur nekvalificēta malabsorbcija pēc ķirurģiskas operācijas</t>
  </si>
  <si>
    <t>10.</t>
  </si>
  <si>
    <t>Infekcijas un parazitāras slimības</t>
  </si>
  <si>
    <t>A51; B17.1; B18; B02.2; B20.0-B20.9; B21.0-B21.3; B21.7-B21.9; B22.0-B22.2; B22.7; B23.0-B23.2; B23.8; B24; B67; B69</t>
  </si>
  <si>
    <t>10.2.</t>
  </si>
  <si>
    <t>Vīrusinfekcijas ar ādas un gļotādu bojājumiem</t>
  </si>
  <si>
    <t>B02.2</t>
  </si>
  <si>
    <t>10.2.1.</t>
  </si>
  <si>
    <t>Jostas roze ar citu nervu sistēmas daļu iesaisti</t>
  </si>
  <si>
    <t>10.3.</t>
  </si>
  <si>
    <t>Vīrushepatīti</t>
  </si>
  <si>
    <t>B17.1;B18.0-B18.2</t>
  </si>
  <si>
    <t>10.3.2.</t>
  </si>
  <si>
    <t>Hronisks vīrushepatīts</t>
  </si>
  <si>
    <t>B18.0-B18.2</t>
  </si>
  <si>
    <t>10.4.</t>
  </si>
  <si>
    <t>Humānā imūndeficīta vīrusa (HIV) infekcija</t>
  </si>
  <si>
    <t>B20.0-B20.9;B21.0-B21.3;B21.7-B21.9;B22.0-B22.2;B22.7;B23.0-B23.2;B23.8;B24</t>
  </si>
  <si>
    <t>10.4.1.</t>
  </si>
  <si>
    <t>Humānā imūndeficīta vīrusa (HIV) slimība ar infekcijas vai parazitāru slimību</t>
  </si>
  <si>
    <t>B20.0-B20.9</t>
  </si>
  <si>
    <t>10.4.2.</t>
  </si>
  <si>
    <t>Humānā imūndeficīta vīrusa (HIV) infekcija ar ļaundabīgu audzēju</t>
  </si>
  <si>
    <t>B21.0-B21.3;B21.7-B21.9</t>
  </si>
  <si>
    <t>10.4.3.</t>
  </si>
  <si>
    <t>Humānā imūndeficīta vīrusa (HIV) infekcija ar citu precizētu slimību izpausmi</t>
  </si>
  <si>
    <t>B22.0-B22.2;B22.7</t>
  </si>
  <si>
    <t>10.4.4.</t>
  </si>
  <si>
    <t>Humānā imūndeficīta vīrusa (HIV) infekcija ar citām izpausmēm</t>
  </si>
  <si>
    <t>B23.0-B23.2;B23.8</t>
  </si>
  <si>
    <t>10.4.5.</t>
  </si>
  <si>
    <t>Neprecizēta humānā imūndeficīta vīrusa (HIV) infekcija</t>
  </si>
  <si>
    <t>B24</t>
  </si>
  <si>
    <t>11.</t>
  </si>
  <si>
    <t>Skeleta, muskuļu un saistaudu slimības</t>
  </si>
  <si>
    <t>M02.3; M02.8; M05.0; M05.1; M05.2; M05.3; M05.8; M06.0; M06.4; M06.8; M07.0; M07.1; M07.2; M07.3; M08.0; M08.1; M08.2; M08.3; M08.4; M08.8; M08.9; M30.0; M30.1; M30.2; M30.3; M31.3; M31.4; M31.5; M32.0; M32.1; M32.8; M33.0; M33.1; M33.2; M34.0; M34.1; M34.2; M34.8; M35.0; M35.1; M35.3; M35.6; M45; M46.1; M47.0; M47.1; M80.0; M80.1; M80.2; M80.3; M80.4; M80.5; M80.8; M80.9; M81.0; M81.1; M81.2; M81.3; M81.4; M81.5; M81.6; M81.8; M81.9; M82.0; M82.1; M82.8</t>
  </si>
  <si>
    <t>11.1.</t>
  </si>
  <si>
    <t>Iekaisīgas poliartropātijas</t>
  </si>
  <si>
    <t>M05.0-M05.3;M05.8;M06.0-M06.4;M06.8;M07.0-M07.3;M08.0-M08.4;M08.8;M08.9;M02.3;M02.8</t>
  </si>
  <si>
    <t>11.1.1.</t>
  </si>
  <si>
    <t>Reaktīvas artropātijas</t>
  </si>
  <si>
    <t>M02.3;M02.8</t>
  </si>
  <si>
    <t>11.1.2.</t>
  </si>
  <si>
    <t>Seropozitīvs reimatoīdais artrīts</t>
  </si>
  <si>
    <t>M05.0-M05.3;M05.8</t>
  </si>
  <si>
    <t>11.1.3.</t>
  </si>
  <si>
    <t>Cita veida reimatoīdais artrīts</t>
  </si>
  <si>
    <t>M06.0-M06.4;M06.8</t>
  </si>
  <si>
    <t>11.1.4.</t>
  </si>
  <si>
    <t>Psoriātiskas un enteropātiskas artropātijas</t>
  </si>
  <si>
    <t>M07.0-M07.3</t>
  </si>
  <si>
    <t>11.1.5.</t>
  </si>
  <si>
    <t>Juvenilais artrīts</t>
  </si>
  <si>
    <t>M08.0-M08.4;M08.8;M08.9</t>
  </si>
  <si>
    <t>11.2.</t>
  </si>
  <si>
    <t>Saistaudu sistēmslimības</t>
  </si>
  <si>
    <t>M30.0-M30.3;M31.3;M31.4;M31.5;M32.0;M32.1;M32.8;M33.0-M33.2;M34.0-M34.2;M34.8;M35.0;M35.1;M35.3;M35.6</t>
  </si>
  <si>
    <t>11.2.1.</t>
  </si>
  <si>
    <t>Nodozais poliartrīts un radniecīgi stāvokļi</t>
  </si>
  <si>
    <t>M30.0-M30.3</t>
  </si>
  <si>
    <t>11.2.2.</t>
  </si>
  <si>
    <t>Citas nekrotizējošas vaskulopātijas</t>
  </si>
  <si>
    <t>M31.3;M31.4;M31.5</t>
  </si>
  <si>
    <t>11.2.3.</t>
  </si>
  <si>
    <t>Sistēmiska sarkanā vilkēde</t>
  </si>
  <si>
    <t>M32.0;M32.1;M32.8</t>
  </si>
  <si>
    <t>11.2.4.</t>
  </si>
  <si>
    <t>Dermatopolimiozīts</t>
  </si>
  <si>
    <t>M33.0-M33.2</t>
  </si>
  <si>
    <t>11.2.5.</t>
  </si>
  <si>
    <t>Sistēmiska sklerodermija</t>
  </si>
  <si>
    <t>M34.0-M34.2;M34.8</t>
  </si>
  <si>
    <t>11.2.6.</t>
  </si>
  <si>
    <t>Citi sistēmiski saistaudu bojājumi</t>
  </si>
  <si>
    <t>M35.0;M35.1;M35.3;M35.6</t>
  </si>
  <si>
    <t>11.3.</t>
  </si>
  <si>
    <t>Spondilopātijas</t>
  </si>
  <si>
    <t>M46.1;M47.0;M47.1;M45</t>
  </si>
  <si>
    <t>11.3.1.</t>
  </si>
  <si>
    <t>Ankilozējošais spondilīts</t>
  </si>
  <si>
    <t>M45</t>
  </si>
  <si>
    <t>11.3.2.</t>
  </si>
  <si>
    <t>Citur neklasificēts sakroileīts</t>
  </si>
  <si>
    <t>M46.1</t>
  </si>
  <si>
    <t>11.3.3.</t>
  </si>
  <si>
    <t>Spondiloze</t>
  </si>
  <si>
    <t>M47.0;M47.1</t>
  </si>
  <si>
    <t>11.4.</t>
  </si>
  <si>
    <t>Kaulu blīvuma un struktūras pārmaiņas</t>
  </si>
  <si>
    <t>M80.0-M80.5;M80.8;M80.9;M81.4;M81.5;M82.0;M82.1;M82.8</t>
  </si>
  <si>
    <t>11.4.1.</t>
  </si>
  <si>
    <t>Osteoporoze ar patoloģisku lūzumu</t>
  </si>
  <si>
    <t>M80.0-M80.5;M80.8;M80.9</t>
  </si>
  <si>
    <t>11.4.2.</t>
  </si>
  <si>
    <t>Osteoporoze bez patoloģiska lūzuma</t>
  </si>
  <si>
    <t>M81.4; M81.5</t>
  </si>
  <si>
    <t>11.4.3.</t>
  </si>
  <si>
    <t>Osteoporoze citur klasificētu slimību dēļ</t>
  </si>
  <si>
    <t>M82.0;M82.1;M82.8</t>
  </si>
  <si>
    <t>13.</t>
  </si>
  <si>
    <t>Iedzimtas kroplības, deformācijas un hromosomu anomālijas</t>
  </si>
  <si>
    <t>Q87; Q96; Q78.0</t>
  </si>
  <si>
    <t>13.1.</t>
  </si>
  <si>
    <t>Iedzimto anomāliju sindromi ar dominējošu mazu augumu</t>
  </si>
  <si>
    <t>Q87.1</t>
  </si>
  <si>
    <t>13.2.</t>
  </si>
  <si>
    <t>Tērnera (Turner) sindroms</t>
  </si>
  <si>
    <t>Q96.0-Q96.4;Q96.8;Q96.9</t>
  </si>
  <si>
    <t>13.3.</t>
  </si>
  <si>
    <t>Osteogenesis imperfecta</t>
  </si>
  <si>
    <t>Q78.0</t>
  </si>
  <si>
    <t>14.</t>
  </si>
  <si>
    <t>Nervu sistēmas slimības</t>
  </si>
  <si>
    <t>G20;G21;G22;G35; G35.0; G35.01; G40.0; G40.1; G40.2; G40.3; G40.4; G40.5; G40.6; G40.7; G40.8; G45.0; G45.1; G45.2; G45.3; G45.4; G45.8; G45.9; G70.0; G70.1; G70.2; G70.8; G71.2; G80.0; G80.1; G80.2; G80.3; G80.4; G80.8; G10; G11.0; G11.1; G11.2; G11.3; G11.4; G11.8; G11.9; G12.2; G24.0; G24.1; G24.2; G24.3; G24.4; G24.5; G24.8; G24.9; G30.0; G30.1; G30.8; G30.9; G50.0; G50.1; G50.8; G50.9; G54.0; G54.1; G54.5; G54.6; G60.0; G60.1; G60.2; G60.3; G60.8; G60.9; G61.0; G61.1; G61.8; G61.9; G62.0; G62.2; G62.8; G63.0; G63.3; G63.5; G90.6; G95.0; G95.1; G95.2; G95.8; G95.9</t>
  </si>
  <si>
    <t>14.1.</t>
  </si>
  <si>
    <t>Ekstrapiramidāli un kustību traucējumi</t>
  </si>
  <si>
    <t>G20;G21.0-G21.4;G21.8;G21.9;G22</t>
  </si>
  <si>
    <t>14.1.1.</t>
  </si>
  <si>
    <t>Parkinsona (Parkinson) slimība</t>
  </si>
  <si>
    <t>G20</t>
  </si>
  <si>
    <t>14.1.2.</t>
  </si>
  <si>
    <t>Sekundārs parkinsonisms</t>
  </si>
  <si>
    <t>G21.0-G21.4;G21.8;G21.9</t>
  </si>
  <si>
    <t>14.1.3.</t>
  </si>
  <si>
    <t>Parkinsonisms citur klasificētu slimību dēļ</t>
  </si>
  <si>
    <t>G22</t>
  </si>
  <si>
    <t>14.2.</t>
  </si>
  <si>
    <t>Demielinizējošas CNS slimības</t>
  </si>
  <si>
    <t>G35;G35.0; G35.01</t>
  </si>
  <si>
    <t>14.2.1.</t>
  </si>
  <si>
    <t>Multiplā skleroze</t>
  </si>
  <si>
    <t>14.3.</t>
  </si>
  <si>
    <t>Epizodiski un paroksizmāli traucējumi</t>
  </si>
  <si>
    <t>G40.0-G40.8; G45.0-G45.4;G45.8;G45.9;G43.0-G43.3, G43.8, G43.9</t>
  </si>
  <si>
    <t>14.3.1.</t>
  </si>
  <si>
    <t>Epilepsija</t>
  </si>
  <si>
    <t>G40.0-G40.8</t>
  </si>
  <si>
    <t>14.3.2.</t>
  </si>
  <si>
    <t>Cerebrāla transitoriska išēmiska lēkme un radniecīgi sindromi</t>
  </si>
  <si>
    <t>G45.0-G45.4;G45.8;G45.9</t>
  </si>
  <si>
    <t>14.3.3.</t>
  </si>
  <si>
    <t>Migrēna </t>
  </si>
  <si>
    <t>G43.0-G43.3, G43.8, G43.9</t>
  </si>
  <si>
    <t>14.4.</t>
  </si>
  <si>
    <t>Neiromuskulārās sinapses un muskuļu slimības</t>
  </si>
  <si>
    <t>G70.0-G70.2;G70.8;G71.2</t>
  </si>
  <si>
    <t>14.4.1.</t>
  </si>
  <si>
    <t>Myasthenia gravis un citas mioneirālas patoloģijas</t>
  </si>
  <si>
    <t>G70.0-G70.2;G70.8</t>
  </si>
  <si>
    <t>14.5.</t>
  </si>
  <si>
    <t>Cerebrālā trieka un citi paralītiski sindromi</t>
  </si>
  <si>
    <t>G80.0-G80.4;G80.8</t>
  </si>
  <si>
    <t>14.5.1.</t>
  </si>
  <si>
    <t>Cerebrālā trieka</t>
  </si>
  <si>
    <t>14.6.</t>
  </si>
  <si>
    <t>Centrālās nervu sistēmas primāras sistēmiskas atrofijas</t>
  </si>
  <si>
    <t>G10;G11.0-G11.4;G11.8;G11.9;G12.2</t>
  </si>
  <si>
    <t>14.6.1.</t>
  </si>
  <si>
    <t>Hantingtona (Huntington) horeja</t>
  </si>
  <si>
    <t>G10;</t>
  </si>
  <si>
    <t>14.6.2.</t>
  </si>
  <si>
    <t>Pārmantota ataksija</t>
  </si>
  <si>
    <t>G11.0-G11.4;G11.8;G11.9</t>
  </si>
  <si>
    <t>14.6.3.</t>
  </si>
  <si>
    <t>Motoriskā neirona slimības</t>
  </si>
  <si>
    <t>G12.2</t>
  </si>
  <si>
    <t>14.7.</t>
  </si>
  <si>
    <t>G24.0-G24.5;G24.8;G24.9</t>
  </si>
  <si>
    <t>14.7.1.</t>
  </si>
  <si>
    <t>Distonija</t>
  </si>
  <si>
    <t>14.8.</t>
  </si>
  <si>
    <t>Citas deģeneratīvas nervu sistēmas slimības</t>
  </si>
  <si>
    <t>G30.0;G30.1;G30.8;G30.9</t>
  </si>
  <si>
    <t>14.8.1.</t>
  </si>
  <si>
    <t>Alcheimera (Alzheimer) slimība</t>
  </si>
  <si>
    <t>14.9.</t>
  </si>
  <si>
    <t>Nervu, nervu saknīšu un pinumu patoloģija</t>
  </si>
  <si>
    <t>G50.0;G50.1;G50.8;G50.9;G54.0;G54.1;G54.5;G54.6;G90.6</t>
  </si>
  <si>
    <t>14.9.1.</t>
  </si>
  <si>
    <t>Trijzaru nerva (n. trigeminus) patoloģija</t>
  </si>
  <si>
    <t>G50.0;G50.1;G50.8;G50.9</t>
  </si>
  <si>
    <t>14.9.2.</t>
  </si>
  <si>
    <t>Nervu saknīšu un pinumu patoloģija</t>
  </si>
  <si>
    <t>G54.0;G54.1;G54.5;G54.6</t>
  </si>
  <si>
    <t>14.9.3.</t>
  </si>
  <si>
    <t>Kompleksais reģionālais sāpju sindroms, II tips</t>
  </si>
  <si>
    <t>G90.6</t>
  </si>
  <si>
    <t>14.10.</t>
  </si>
  <si>
    <t>Polineiropātijas un citas perifēriskās nervu sistēmas slimības</t>
  </si>
  <si>
    <t>G60.0-G60.3;G60.8;G60.9;G61.0; G61.1;G61.8;G61.9;G62.0;G62.2;G62.8;G63.0;G63.3;G63.5;G95.0-G95.2;G95.8;G95.9</t>
  </si>
  <si>
    <t>14.10.1.</t>
  </si>
  <si>
    <t>Pārmantota un idiopātiska neiropātija</t>
  </si>
  <si>
    <t>G60.0-G60.3;G60.8;G60.9</t>
  </si>
  <si>
    <t>14.10.2.</t>
  </si>
  <si>
    <t>Iekaisīga polineiropātija</t>
  </si>
  <si>
    <t>G61.0;G61.1;G61.8;G61.9</t>
  </si>
  <si>
    <t>14.10.3.</t>
  </si>
  <si>
    <t>Cita veida polineiropātijas</t>
  </si>
  <si>
    <t>G62.0;G62.2;G62.8</t>
  </si>
  <si>
    <t>14.10.4.</t>
  </si>
  <si>
    <t>Polineiropātija citur klasificētu slimību dēļ</t>
  </si>
  <si>
    <t>G63.0;G63.3;G63.5</t>
  </si>
  <si>
    <t>14.10.5.</t>
  </si>
  <si>
    <t>Citas muguras smadzeņu slimības</t>
  </si>
  <si>
    <t>G95.0-G95.2;G95.8;G95.9</t>
  </si>
  <si>
    <t>15.</t>
  </si>
  <si>
    <t>Psihiski un uzvedības traucējumi</t>
  </si>
  <si>
    <t>F00;F00.2; F00.9; F02.0; F02.2; F02.8; F06.0; F06.2; F07.0; F07.8; F20.0; F20.1; F20.2; F20.3; F20.4; F20.5; F20.6; F20.8; F21; F22.0; F22.8; F22.9; F23.0; F23.1; F23.2; F23.3; F23.8; F23.80; F23.9; F25.0; F25.1; F25.2; F25.8; F25.9; F31.0; F31.9; F32.1; F32.2; F32.3; F33.0; F33.1; F33.2; F33.3; F33.4; F33.8; F33.9; F70.0; F70.1; F70.8; F70.9; F71.0; F71.1; F71.8; F71.9; F72.0; F72.1; F72.8; F72.9; F73.0; F73.1; F73.8; F73.9; F84.0; F84.1; F84.2; F84.3; F84.4; F84.5; F84.8; F90.0; F90.1; F90.8; F90.9; F98.0; F10.1; F10.2; F11.1; F11.2; F12.1; F12.2; F13.1; F13.2; F14.1; F14.2; F15.1; F15.2; F16.1; F16.2; F17.1; F17.2; F18.1; F18.2; F19.1; F19.2; F32.30</t>
  </si>
  <si>
    <t>15.1.</t>
  </si>
  <si>
    <t>Alcheimera (Alzheimer) demence</t>
  </si>
  <si>
    <t>F00.0-F00.2;F00.9</t>
  </si>
  <si>
    <t>15.2.</t>
  </si>
  <si>
    <t>Demence citur klasificētu slimību dēļ</t>
  </si>
  <si>
    <t>F02.0;F02.2;F02.8</t>
  </si>
  <si>
    <t>15.3.</t>
  </si>
  <si>
    <t>Citi psihiski traucējumi, kas rodas smadzeņu bojājuma un disfunkcijas vai somatiskas slimības dēļ</t>
  </si>
  <si>
    <t>F06.0;F06.2</t>
  </si>
  <si>
    <t>15.4.</t>
  </si>
  <si>
    <t>Personības un uzvedības traucējumi smadzeņu slimības, bojājuma vai disfunkcijas dēļ</t>
  </si>
  <si>
    <t>F07.0; F07.8</t>
  </si>
  <si>
    <t>15.5.</t>
  </si>
  <si>
    <t>Šizofrēnija</t>
  </si>
  <si>
    <t>F20.0-F20.6;F20.8</t>
  </si>
  <si>
    <t>15.6.</t>
  </si>
  <si>
    <t>Šizotipiski traucējumi</t>
  </si>
  <si>
    <t>F21;</t>
  </si>
  <si>
    <t>15.7.</t>
  </si>
  <si>
    <t>Persistējoši murgi</t>
  </si>
  <si>
    <t>F22.0;F22.8;F22.9</t>
  </si>
  <si>
    <t>15.8.</t>
  </si>
  <si>
    <t>Akūti un transitoriski psihotiski traucējumi (ārstēšanas ilgums līdz 6 mēnešiem)</t>
  </si>
  <si>
    <t>F23.00; F23.01; F23.0-F23.3; F23.8; F23.9; F23.10; F23.11; F23.20; F23.30; F23.80</t>
  </si>
  <si>
    <t>15.9.</t>
  </si>
  <si>
    <t>Šizoafektīvi traucējumi</t>
  </si>
  <si>
    <t>F25.0-F25.2;F25.8;F25.9</t>
  </si>
  <si>
    <t>15.10.</t>
  </si>
  <si>
    <t>Bipolāri afektīvi traucējumi</t>
  </si>
  <si>
    <t>F31.0-F31.9</t>
  </si>
  <si>
    <t>15.11.</t>
  </si>
  <si>
    <t>Depresīva epizode (ārstēšanas ilgums līdz 6 mēnešiem)</t>
  </si>
  <si>
    <t>F32.1 - F32.3, F32.30</t>
  </si>
  <si>
    <t>15.12.</t>
  </si>
  <si>
    <t>Rekurenti depresīvi traucējumi</t>
  </si>
  <si>
    <t>F33.0-F33.4;F33.8;F33.9</t>
  </si>
  <si>
    <t>15.13.</t>
  </si>
  <si>
    <t>Viegla garīga atpalicība</t>
  </si>
  <si>
    <t>F70.0; F70.1; F70.8; F70.9</t>
  </si>
  <si>
    <t>15.14.</t>
  </si>
  <si>
    <t>Vidēji smaga garīga atpalicība</t>
  </si>
  <si>
    <t>F71.0-F71.1;F71.8;F71.9</t>
  </si>
  <si>
    <t>15.15.</t>
  </si>
  <si>
    <t>Smaga garīga atpalicība</t>
  </si>
  <si>
    <t>F72.0-F72.1;F72.8;F72.9</t>
  </si>
  <si>
    <t>15.16.</t>
  </si>
  <si>
    <t>Dziļa garīga atpalicība</t>
  </si>
  <si>
    <t>F73.0-F73.1;F73.8;F73.9</t>
  </si>
  <si>
    <t>15.17.</t>
  </si>
  <si>
    <t>Pervezīvi attīstības traucējumi</t>
  </si>
  <si>
    <t>F84.0-F84.5;F84.8</t>
  </si>
  <si>
    <t>15.18.</t>
  </si>
  <si>
    <t>Hiperkinētiski traucējumi</t>
  </si>
  <si>
    <t>F90.0; F90.1; F90.8; F90.9</t>
  </si>
  <si>
    <t>15.19.</t>
  </si>
  <si>
    <t>Neorganiska enurēze</t>
  </si>
  <si>
    <t>F98.0</t>
  </si>
  <si>
    <t>15.20.</t>
  </si>
  <si>
    <t>Psihiski un uzvedības traucējumi alkohola lietošanas dēļ</t>
  </si>
  <si>
    <t>F10.1-F10.2</t>
  </si>
  <si>
    <t>15.22.</t>
  </si>
  <si>
    <t>Psihiski un uzvedības traucējumi Indijas kaņepju alkaloīdu lietošanas dēļ</t>
  </si>
  <si>
    <t>F12.1;F12.2</t>
  </si>
  <si>
    <t>15.25.</t>
  </si>
  <si>
    <t>Psihiski un uzvedības traucējumi, kas radušies citu stimulatoru, ieskaitot kofeīnu, lietošanas dēļ</t>
  </si>
  <si>
    <t>F15.1-15.2</t>
  </si>
  <si>
    <t>15.27.</t>
  </si>
  <si>
    <t>Psihiski un uzvedības traucējumi, kas radušies tabakas lietošanas dēļ</t>
  </si>
  <si>
    <t>F17.1-17.2</t>
  </si>
  <si>
    <t>15.29.</t>
  </si>
  <si>
    <t>Psihiski un uzvedības traucējumi, kas radušies daudzu narkotisku un citu psihoaktīvu vielu lietošanas dēļ</t>
  </si>
  <si>
    <t>F19.1-F19.2</t>
  </si>
  <si>
    <t>16.</t>
  </si>
  <si>
    <t>Faktori, kas ietekmē veselību un saskari ar veselības aprūpes darbiniekiem</t>
  </si>
  <si>
    <t>Z20.6; Z21; Z31.1;Z31.2;Z93; Z94; Z95</t>
  </si>
  <si>
    <t>16.1.</t>
  </si>
  <si>
    <t>Mākslīga atvere</t>
  </si>
  <si>
    <t>Z93.1-Z93.6</t>
  </si>
  <si>
    <t>16.2.</t>
  </si>
  <si>
    <t>Stāvoklis pēc orgāna un audu transplantācijas</t>
  </si>
  <si>
    <t>Z94.0; Z94.1; Z94.2; Z94.4; Z94.8</t>
  </si>
  <si>
    <t>16.3.</t>
  </si>
  <si>
    <t>Sirds un asinsvadu implantāti un transplantāti</t>
  </si>
  <si>
    <t>Z95.1;Z95.2;Z95.5;Z95.8</t>
  </si>
  <si>
    <t>16.4.</t>
  </si>
  <si>
    <t>Iespēja inficēties un kontakts ar humānā imūndeficīta vīrusu (HIV)</t>
  </si>
  <si>
    <t>Z20.6</t>
  </si>
  <si>
    <t>16.5.</t>
  </si>
  <si>
    <t>Bezsimptomu inficēšanās ar humānā imūndeficīta vīrusu (HIV)</t>
  </si>
  <si>
    <t>Z21</t>
  </si>
  <si>
    <t>16.6.</t>
  </si>
  <si>
    <t>Mākslīga apsēklošana</t>
  </si>
  <si>
    <t>Z31.1</t>
  </si>
  <si>
    <t>16.7.</t>
  </si>
  <si>
    <t>In vitro apaugļošana</t>
  </si>
  <si>
    <t>Z31.2</t>
  </si>
  <si>
    <t>17.</t>
  </si>
  <si>
    <t>Uroģenitālās sistēmas slimības</t>
  </si>
  <si>
    <t>N04; N11; N18; N40; N80; N92.0-N92.6; N95.3; N46;N97.0-N97.9</t>
  </si>
  <si>
    <t>17.1.</t>
  </si>
  <si>
    <t>Nefrotiskais sindroms</t>
  </si>
  <si>
    <t>N04.0-N04.9</t>
  </si>
  <si>
    <t>17.2.</t>
  </si>
  <si>
    <t>Hronisks tubulointersticiāls nefrīts</t>
  </si>
  <si>
    <t>N11.0;N11.1;N11.8;N11.9</t>
  </si>
  <si>
    <t>17.3.</t>
  </si>
  <si>
    <t>Hroniska nieru slimība</t>
  </si>
  <si>
    <t>N18.0-N18.5;;N18.8;N18.9</t>
  </si>
  <si>
    <t>17.4.</t>
  </si>
  <si>
    <t>Prostatas hiperplāzija</t>
  </si>
  <si>
    <t>N40</t>
  </si>
  <si>
    <t>17.5.</t>
  </si>
  <si>
    <t>Endometrioze</t>
  </si>
  <si>
    <t>N80.0-N80.6;N80.8;N80.9</t>
  </si>
  <si>
    <t>17.6.</t>
  </si>
  <si>
    <t>Pārmērīgas, biežas un neregulāras menstruācijas</t>
  </si>
  <si>
    <t>N92.0-N92.6</t>
  </si>
  <si>
    <t>17.7.</t>
  </si>
  <si>
    <t>Traucējumi mākslīgas menopauzes dēļ</t>
  </si>
  <si>
    <t>N95.3</t>
  </si>
  <si>
    <t>17.8.</t>
  </si>
  <si>
    <t>Vīriešu neauglība (azoospermija, oligospermija)</t>
  </si>
  <si>
    <t>N46</t>
  </si>
  <si>
    <t>17.9.</t>
  </si>
  <si>
    <t>Sieviešu neauglība</t>
  </si>
  <si>
    <t>N97.0-N97.4;N97.8;N97.9</t>
  </si>
  <si>
    <t>18.</t>
  </si>
  <si>
    <t>Ievainojumi, saindēšanās un citas ārējas iedarbes sekas</t>
  </si>
  <si>
    <t>T66;T91.1;T91.2;T91.3;T91.31;T92.4;T93.4</t>
  </si>
  <si>
    <t>18.1.</t>
  </si>
  <si>
    <t>Neprecizēta radiācijas ietekme</t>
  </si>
  <si>
    <t>T66</t>
  </si>
  <si>
    <t>18.2.</t>
  </si>
  <si>
    <t>Mugurkaulāja lūzuma sekas</t>
  </si>
  <si>
    <t>T91.1</t>
  </si>
  <si>
    <t>18.3.</t>
  </si>
  <si>
    <t>Citu krūškurvja un iegurņa lūzumu sekas</t>
  </si>
  <si>
    <t>T91.2</t>
  </si>
  <si>
    <t>18.4.</t>
  </si>
  <si>
    <t>Muguras smadzeņu bojājuma sekas</t>
  </si>
  <si>
    <t>T91.3;T91.31</t>
  </si>
  <si>
    <t>18.5.</t>
  </si>
  <si>
    <t>Augšējās ekstremitātes nerva bojājuma sekas</t>
  </si>
  <si>
    <t>T92.4</t>
  </si>
  <si>
    <t>18.6.</t>
  </si>
  <si>
    <t>Apakšējās ekstremitātes nerva bojājuma sekas</t>
  </si>
  <si>
    <t>T93.4</t>
  </si>
  <si>
    <t>19.</t>
  </si>
  <si>
    <t>Grūtniecība, dzemdības un pēcdzemdību periods</t>
  </si>
  <si>
    <t>O22.3; O22.9; O99.1; O99.4;O24.4</t>
  </si>
  <si>
    <t xml:space="preserve">75;100 </t>
  </si>
  <si>
    <t>19.1.</t>
  </si>
  <si>
    <t>Citi sievietes veselības traucējumi grūtniecības dēļ</t>
  </si>
  <si>
    <t>O24.4;O22.3;O22.9;O24.4</t>
  </si>
  <si>
    <t>19.1.1.</t>
  </si>
  <si>
    <t>Venozas komplikācijas grūtniecības laikā</t>
  </si>
  <si>
    <t>O22.3;O22.9</t>
  </si>
  <si>
    <t>19.1.2.</t>
  </si>
  <si>
    <t>Cukura diabēts, kas sācies grūtniecības laikā</t>
  </si>
  <si>
    <t>O24.4</t>
  </si>
  <si>
    <t>19.2.</t>
  </si>
  <si>
    <t>Citi citur neklasificēti stāvokļi dzemdniecībā</t>
  </si>
  <si>
    <t>O99.1;O99.4</t>
  </si>
  <si>
    <t>19.2.1.</t>
  </si>
  <si>
    <t>Citur klasificētas slimības, kas sarežģī grūtniecību, dzemdības un pēcdzemdību periodu</t>
  </si>
  <si>
    <t>KOPĀ I :</t>
  </si>
  <si>
    <t>II Pārskats par finanšu līdzekļu izlietojumu ambulatorajai ārstēšanai paredzēto zāļu un medicīnisko ierīču iegādes izdevumu kompensācijai bērniem līdz 2 gadu vecumam, grūtniecēm un sievietēm pēcdzemdību periodā</t>
  </si>
  <si>
    <t>Pacientu grupa</t>
  </si>
  <si>
    <t>Bērni līdz 2 gadu vecumam MB</t>
  </si>
  <si>
    <t>Grūtnieces un sievietes pēcdzemdību periodā MG</t>
  </si>
  <si>
    <t>KOPĀ II :</t>
  </si>
  <si>
    <t>III Pārskats par finanšu līdzekļu izlietojumu ambulatorajai ārstēšanai paredzēto zāļu un medicīnisko ierīču iegādes izdevumu kompensācijai reto slimību pacientiem</t>
  </si>
  <si>
    <t>Diagnozes grupas/ diagnozes rindas numurs</t>
  </si>
  <si>
    <t>Unikālais pacientu skaits</t>
  </si>
  <si>
    <t xml:space="preserve">Asinsrites sistēmas slimības </t>
  </si>
  <si>
    <t>Klasiskā fenilketonūrija</t>
  </si>
  <si>
    <t>E70.0</t>
  </si>
  <si>
    <t>Sēru saturošo aminoskābju vielmaiņas traucējumi (homocistinūrija)</t>
  </si>
  <si>
    <t>E72.1</t>
  </si>
  <si>
    <t>Urīnvielas cikla metaboliski traucējumi</t>
  </si>
  <si>
    <t>E72.2</t>
  </si>
  <si>
    <t>Citi sfingolipidozes varianti (Gošē slimība)</t>
  </si>
  <si>
    <t>E75.2</t>
  </si>
  <si>
    <t xml:space="preserve">X hromosomu saistītās hipofosfatēmijas </t>
  </si>
  <si>
    <t>E83.3</t>
  </si>
  <si>
    <t>Cistiskā fibroze</t>
  </si>
  <si>
    <t>E84</t>
  </si>
  <si>
    <t>Citur neklasificēta malabsorbcija pēc ķirurģiskas operācijas</t>
  </si>
  <si>
    <t>Spināla muskuļu atrofija</t>
  </si>
  <si>
    <t>G12.0;G12.1</t>
  </si>
  <si>
    <t>Dišēna muskuļu distrofija</t>
  </si>
  <si>
    <t>G71.0</t>
  </si>
  <si>
    <t>KOPĀ III :</t>
  </si>
  <si>
    <t>Unikālo pacientu skaits KOPĀ I + II+ III :</t>
  </si>
  <si>
    <t>IV Pārskats par finanšu līdzekļu izlietojumu ambulatorajai ārstēšanai paredzēto zāļu un medicīnisko ierīču iegādes izdevumu kompensācijai individuāliem pacientiem</t>
  </si>
  <si>
    <t>Diagnozes grupu rindas Nr.</t>
  </si>
  <si>
    <t>Diagnožu grupa</t>
  </si>
  <si>
    <t>Diagnožu grupas kods saskaņā ar SSK-X</t>
  </si>
  <si>
    <t>Pacientu skaits</t>
  </si>
  <si>
    <t>Faktiskie izdevumi (EUR)</t>
  </si>
  <si>
    <t>Orbītas bojājums</t>
  </si>
  <si>
    <t>H05</t>
  </si>
  <si>
    <t>Konjunktīvas bojājums citur klasificētu slimību dēļ</t>
  </si>
  <si>
    <t>H13</t>
  </si>
  <si>
    <t>Keratīts</t>
  </si>
  <si>
    <t>H16</t>
  </si>
  <si>
    <t>Saistenes un radzenes bojājums citur klasificētu slimību dēļ</t>
  </si>
  <si>
    <t>H19</t>
  </si>
  <si>
    <t>Iridociklīts</t>
  </si>
  <si>
    <t>H20</t>
  </si>
  <si>
    <t>Citas redzes nerva (n.opticus,II nerva) un redzes ceļu slimības</t>
  </si>
  <si>
    <t>H47</t>
  </si>
  <si>
    <t>Citas acu un to palīgorgānu patoloģijas citur klasificētu slimību dēļ</t>
  </si>
  <si>
    <t>H58</t>
  </si>
  <si>
    <t>Talasēmija</t>
  </si>
  <si>
    <t>D56</t>
  </si>
  <si>
    <t>D61</t>
  </si>
  <si>
    <t>Citi koagulācijas traucējumi</t>
  </si>
  <si>
    <t>D68</t>
  </si>
  <si>
    <t>D69</t>
  </si>
  <si>
    <t>Noteiktas limforetikulāro audu un retikulohistiocitārās sistēmas slimības</t>
  </si>
  <si>
    <t>D76</t>
  </si>
  <si>
    <t>Imūndeficīts ar dominējošu antivielu defektu</t>
  </si>
  <si>
    <t>D80</t>
  </si>
  <si>
    <t>Kombinēts imūndeficīts</t>
  </si>
  <si>
    <t>D81</t>
  </si>
  <si>
    <t>D84</t>
  </si>
  <si>
    <t>Citas reimatiskas sirds slimības</t>
  </si>
  <si>
    <t>I09</t>
  </si>
  <si>
    <t>Noteiktas drīzas akūta miokarda infarkta komplikācijas</t>
  </si>
  <si>
    <t>I23</t>
  </si>
  <si>
    <t>Plaušu embolija</t>
  </si>
  <si>
    <t>I26</t>
  </si>
  <si>
    <t>Citas kardiopulmonālas slimības</t>
  </si>
  <si>
    <t>I27</t>
  </si>
  <si>
    <t>Akūts un subakūts endokardīts</t>
  </si>
  <si>
    <t>I33</t>
  </si>
  <si>
    <t>I42</t>
  </si>
  <si>
    <t>Citi vadīšanas traucējumi</t>
  </si>
  <si>
    <t>I45</t>
  </si>
  <si>
    <t>I47</t>
  </si>
  <si>
    <t>Cita veida sirds aritmijas</t>
  </si>
  <si>
    <t>I49</t>
  </si>
  <si>
    <t>I63</t>
  </si>
  <si>
    <t>I67</t>
  </si>
  <si>
    <t>I69</t>
  </si>
  <si>
    <t>Citas perifērisko asinsvadu slimības</t>
  </si>
  <si>
    <t>I73</t>
  </si>
  <si>
    <t>Kapilāru slimības</t>
  </si>
  <si>
    <t>I78</t>
  </si>
  <si>
    <t>Portālās vēnas tromboze</t>
  </si>
  <si>
    <t>I81</t>
  </si>
  <si>
    <t>Cita veida venoza embolija un tromboze</t>
  </si>
  <si>
    <t>I82</t>
  </si>
  <si>
    <t>Citi neinfekciozi limfvadu un limfmezglu bojājumi</t>
  </si>
  <si>
    <t>I89</t>
  </si>
  <si>
    <t xml:space="preserve">Audzēji </t>
  </si>
  <si>
    <t>C18</t>
  </si>
  <si>
    <t>C25</t>
  </si>
  <si>
    <t>Sirds,videnes un pleiras ļaundabīgi audzēji</t>
  </si>
  <si>
    <t>C38</t>
  </si>
  <si>
    <t>C49</t>
  </si>
  <si>
    <t>C71</t>
  </si>
  <si>
    <t>Muguras smadzeņu, kraniālo nervu u.c.centr.nervu sist.daļu ļaund.audz.</t>
  </si>
  <si>
    <t>C72</t>
  </si>
  <si>
    <t>C74</t>
  </si>
  <si>
    <t>C75</t>
  </si>
  <si>
    <t>Hodžkina slimība</t>
  </si>
  <si>
    <t>C81</t>
  </si>
  <si>
    <t>C91</t>
  </si>
  <si>
    <t>C92</t>
  </si>
  <si>
    <t>Pārējo un neprecīzi noteiktu gremošanas sistēmas daļu labdabīgs audzējs</t>
  </si>
  <si>
    <t>D13</t>
  </si>
  <si>
    <t>Vidusauss un elpošanas sistēmas labdabīgi audzēji</t>
  </si>
  <si>
    <t>D14</t>
  </si>
  <si>
    <t>Hemangioma un limfangioma, jebkura lokalizācija</t>
  </si>
  <si>
    <t>D18</t>
  </si>
  <si>
    <t>Acs un tās palīgorgānu labdabīgs audzējs</t>
  </si>
  <si>
    <t>D31</t>
  </si>
  <si>
    <t>Citu un neprecizētu vietu labdabīgs audzējs</t>
  </si>
  <si>
    <t>D36</t>
  </si>
  <si>
    <t>D46</t>
  </si>
  <si>
    <t>Pārējie limf.,asinsrades un radniec.audu audz.ar nesk.un nezināmu dabu</t>
  </si>
  <si>
    <t>D47</t>
  </si>
  <si>
    <t>Audz.ar nenoteiktu vai nezināmu dabu citā un neprecizētā lokalizācijā</t>
  </si>
  <si>
    <t>D48</t>
  </si>
  <si>
    <t>Ādas un zemādas slimības</t>
  </si>
  <si>
    <t>L20</t>
  </si>
  <si>
    <t>L40</t>
  </si>
  <si>
    <t>Nātrene (urticaria)</t>
  </si>
  <si>
    <t>L50</t>
  </si>
  <si>
    <t>Citi mata maisiņa bojājumi</t>
  </si>
  <si>
    <t>L73</t>
  </si>
  <si>
    <t xml:space="preserve">Elpošanas sistēmas slimības </t>
  </si>
  <si>
    <t>Citur neklasificētas balss saišu un balsenes slimības</t>
  </si>
  <si>
    <t>J38</t>
  </si>
  <si>
    <t>Vienkāršs un mukopurulents hronisks bronhīts</t>
  </si>
  <si>
    <t>J41</t>
  </si>
  <si>
    <t>Neprecizēts hronisks bronhīts</t>
  </si>
  <si>
    <t>J42</t>
  </si>
  <si>
    <t>Citur neklasificēta plaušu eozinofilija</t>
  </si>
  <si>
    <t>J82</t>
  </si>
  <si>
    <t>J84</t>
  </si>
  <si>
    <t>Citas pleiras slimības</t>
  </si>
  <si>
    <t>J94</t>
  </si>
  <si>
    <t>E10</t>
  </si>
  <si>
    <t>E13</t>
  </si>
  <si>
    <t>Citi aizkuņģa dziedzera iekšējās sekrēcijas traucējumi</t>
  </si>
  <si>
    <t>E16</t>
  </si>
  <si>
    <t>Hiperparatireoze un citi epitēlijķermenīšu funkcijas traucējumi</t>
  </si>
  <si>
    <t>E21</t>
  </si>
  <si>
    <t>E23</t>
  </si>
  <si>
    <t>Kušinga sindroms</t>
  </si>
  <si>
    <t>E24</t>
  </si>
  <si>
    <t>Olnīcu disfunkcija</t>
  </si>
  <si>
    <t>E28</t>
  </si>
  <si>
    <t>Sēklinieku disfunkcija</t>
  </si>
  <si>
    <t>E29</t>
  </si>
  <si>
    <t>Citur neklasificēti pubertātes traucējumi</t>
  </si>
  <si>
    <t>E30</t>
  </si>
  <si>
    <t>Citu B grupas vitamīnu trūkums</t>
  </si>
  <si>
    <t>E53</t>
  </si>
  <si>
    <t>Aromātisko aminoskābju vielmaiņas traucējumi</t>
  </si>
  <si>
    <t>E70</t>
  </si>
  <si>
    <t>Zaroto aminoskābju un taukskābju vielmaiņas traucējumi</t>
  </si>
  <si>
    <t>E71</t>
  </si>
  <si>
    <t>Citi aminoskābju vielmaiņas traucējumi</t>
  </si>
  <si>
    <t>E72</t>
  </si>
  <si>
    <t>Porfirīna un bilirubīna vielmaiņas traucējumi</t>
  </si>
  <si>
    <t>E80</t>
  </si>
  <si>
    <t>E83</t>
  </si>
  <si>
    <t>Amiloidoze</t>
  </si>
  <si>
    <t>E85</t>
  </si>
  <si>
    <t>Citi vielmaiņas traucējumi</t>
  </si>
  <si>
    <t>E88</t>
  </si>
  <si>
    <t>Citur neklasificēti pēcmanipulāciju, endokrīni un vielmaiņas traucējumi</t>
  </si>
  <si>
    <t>E89</t>
  </si>
  <si>
    <t>Citur neklasificēta aknu mazspēja</t>
  </si>
  <si>
    <t>K72</t>
  </si>
  <si>
    <t>Citas aknu slimības</t>
  </si>
  <si>
    <t>K76</t>
  </si>
  <si>
    <t>B18</t>
  </si>
  <si>
    <t>Humānā imūndeficīta vīrusa [HIV] infekcija ar citām izpausmēm</t>
  </si>
  <si>
    <t>B23</t>
  </si>
  <si>
    <t>Histoplazmoze</t>
  </si>
  <si>
    <t>B39</t>
  </si>
  <si>
    <t>Aspergiloze</t>
  </si>
  <si>
    <t>B44</t>
  </si>
  <si>
    <t>Zigomikoze</t>
  </si>
  <si>
    <t>B46</t>
  </si>
  <si>
    <t>Neprecizētas mikozes</t>
  </si>
  <si>
    <t>B49</t>
  </si>
  <si>
    <t>Ehinokokoze</t>
  </si>
  <si>
    <t>B67</t>
  </si>
  <si>
    <t>Cisticerkoze</t>
  </si>
  <si>
    <t>B69</t>
  </si>
  <si>
    <t>Muskuļu, skeleta un saistaudu slimības</t>
  </si>
  <si>
    <t>Juvenīlais artrīts</t>
  </si>
  <si>
    <t>M08</t>
  </si>
  <si>
    <t>Podagra</t>
  </si>
  <si>
    <t>M10</t>
  </si>
  <si>
    <t>Citas specifiskas artropātijas</t>
  </si>
  <si>
    <t>M12</t>
  </si>
  <si>
    <t>Nodozais poliarterīts un radniecīgi stāvokļi</t>
  </si>
  <si>
    <t>M30</t>
  </si>
  <si>
    <t>M31</t>
  </si>
  <si>
    <t>M32</t>
  </si>
  <si>
    <t>M33</t>
  </si>
  <si>
    <t>M34</t>
  </si>
  <si>
    <t>M35</t>
  </si>
  <si>
    <t>Osteomielīts</t>
  </si>
  <si>
    <t>M86</t>
  </si>
  <si>
    <t>Citi skrimšļu bojājumi</t>
  </si>
  <si>
    <t>M94</t>
  </si>
  <si>
    <t>Noteikti perinatālā perioda stāvokļi</t>
  </si>
  <si>
    <t>Iedzimtas vīrusslimības</t>
  </si>
  <si>
    <t>P35</t>
  </si>
  <si>
    <t>Citas iedzimtas infekcijas un parazitāras slimības</t>
  </si>
  <si>
    <t>P37</t>
  </si>
  <si>
    <t>Citas iedzimtas galvas smadzeņu anomālijas</t>
  </si>
  <si>
    <t>Q04</t>
  </si>
  <si>
    <t>Iedzimtas sirds kambaru un atveru anomālijas</t>
  </si>
  <si>
    <t>Q20</t>
  </si>
  <si>
    <t>Citas iedzimtas asinsrites sistēmas anomālijas</t>
  </si>
  <si>
    <t>Q28</t>
  </si>
  <si>
    <t>Iedzimtas aknu, žultsvadu un žultpūšļa anomālijas</t>
  </si>
  <si>
    <t>Q44</t>
  </si>
  <si>
    <t>Iedzimtas olnīcu, olvadu un dzemdes platās saites anomālijas</t>
  </si>
  <si>
    <t>Q50</t>
  </si>
  <si>
    <t>Cistiskā nieru slimība</t>
  </si>
  <si>
    <t>Q61</t>
  </si>
  <si>
    <t>Citas iedzimtas nieru anomālijas</t>
  </si>
  <si>
    <t>Q63</t>
  </si>
  <si>
    <t>Citi precizēti iedzimtu anomāliju sindromi, kas skar vairākas sistēmas</t>
  </si>
  <si>
    <t>Q87</t>
  </si>
  <si>
    <t>Q96</t>
  </si>
  <si>
    <t>Citas citur neklasificētas dzimumhromosomas anomālijas ar sievietes fenotipu</t>
  </si>
  <si>
    <t>Q97</t>
  </si>
  <si>
    <t>Citas citur neklasificētas dzimumhromosomas anomālijas ar vīrieša fenotipu</t>
  </si>
  <si>
    <t>Q98</t>
  </si>
  <si>
    <t>Citas citur neklasificētas hromosomu anomālijas</t>
  </si>
  <si>
    <t>Q99</t>
  </si>
  <si>
    <t>Encefalīts, mielīts un encefalomielīts</t>
  </si>
  <si>
    <t>G04</t>
  </si>
  <si>
    <t>Intrakraniāls un intraspināls abscess un granuloma</t>
  </si>
  <si>
    <t>G06</t>
  </si>
  <si>
    <t>Spināla muskuļu atrofija un citi radniecīgi sindromi</t>
  </si>
  <si>
    <t>G12</t>
  </si>
  <si>
    <t>Citas bazālo gangliju deģeneratīvas slimības</t>
  </si>
  <si>
    <t>G23</t>
  </si>
  <si>
    <t>G24</t>
  </si>
  <si>
    <t>Cita veida akūta diseminēta demielinizācija</t>
  </si>
  <si>
    <t>G36</t>
  </si>
  <si>
    <t>Citas demielinizējošas centrālās nervu sistēmas slimības</t>
  </si>
  <si>
    <t>G37</t>
  </si>
  <si>
    <t>G40</t>
  </si>
  <si>
    <t>Miega traucējumi</t>
  </si>
  <si>
    <t>G47</t>
  </si>
  <si>
    <t>G63</t>
  </si>
  <si>
    <t>Citas perifēriskas nervu sistēmas slimības</t>
  </si>
  <si>
    <t>G64</t>
  </si>
  <si>
    <t>G70</t>
  </si>
  <si>
    <t>Primāras muskuļu slimības</t>
  </si>
  <si>
    <t>G71</t>
  </si>
  <si>
    <t>Neiromuskulārās sinapses un muskuļu patoloģija citur klasificētu slimību dēļ</t>
  </si>
  <si>
    <t>G73</t>
  </si>
  <si>
    <t>Bērnu cerebrālā trieka</t>
  </si>
  <si>
    <t>G80</t>
  </si>
  <si>
    <t>Autonomās (veģetatīvās) nervu sistēmas patoloģija</t>
  </si>
  <si>
    <t>G90</t>
  </si>
  <si>
    <t>G95</t>
  </si>
  <si>
    <t>F84</t>
  </si>
  <si>
    <t>Z93</t>
  </si>
  <si>
    <t>Z94</t>
  </si>
  <si>
    <t>Z95</t>
  </si>
  <si>
    <t>Citur neklasificēta atkarība no palīgaparātiem un ierīcēm</t>
  </si>
  <si>
    <t>Z99</t>
  </si>
  <si>
    <t>Akūts nefrītisks sindroms</t>
  </si>
  <si>
    <t>N00</t>
  </si>
  <si>
    <t>Hronisks nefrītisks sindroms</t>
  </si>
  <si>
    <t>N03</t>
  </si>
  <si>
    <t>Nefrotisks sindroms</t>
  </si>
  <si>
    <t>N04</t>
  </si>
  <si>
    <t>Hroniska nieru mazspēja</t>
  </si>
  <si>
    <t>N18</t>
  </si>
  <si>
    <t>Slimības nieru tubulāro funkciju traucējumu dēļ</t>
  </si>
  <si>
    <t>N25</t>
  </si>
  <si>
    <t>Cistīts</t>
  </si>
  <si>
    <t>N30</t>
  </si>
  <si>
    <t>Ievainojumi, saindēšanās un citas ārējās iedarbes sekas</t>
  </si>
  <si>
    <t>Sirds un asinsvadu protēžu, implantātu un transplantātu komplikācijas</t>
  </si>
  <si>
    <t>T82</t>
  </si>
  <si>
    <t>Kakla un rumpja ievainojuma sekas</t>
  </si>
  <si>
    <t>T91</t>
  </si>
  <si>
    <t>Citur neklasificētas sāpes</t>
  </si>
  <si>
    <t>Nezināmas cilmes drudzis</t>
  </si>
  <si>
    <t>R50</t>
  </si>
  <si>
    <t>R52</t>
  </si>
  <si>
    <t>Stāvoklis pēc pārslimota Covid-19</t>
  </si>
  <si>
    <t>U09</t>
  </si>
  <si>
    <t>Terapeitiskā nolūkā lietotas Covid-19 vakcīnas izraisītas komplikācijas</t>
  </si>
  <si>
    <t>U12</t>
  </si>
  <si>
    <t>KOPĀ IV:</t>
  </si>
  <si>
    <t>V Atbalsta maksājums individuālām aptiekām :</t>
  </si>
  <si>
    <t>VI C sarakstā iekļauto (parenterālo) zāļu iegāde kopā:</t>
  </si>
  <si>
    <t>VII Reto slimību sarakstā iekļauto zāļu iegāde kopā:</t>
  </si>
  <si>
    <t xml:space="preserve">                  t.sk. reto slimību sarakstā iekļauto  zāļu iegāde (no III pārskata): </t>
  </si>
  <si>
    <t xml:space="preserve">                  t.sk. reto slimību sarakstā iekļauto (parenterālo) zāļu iegāde: </t>
  </si>
  <si>
    <t>VIII Atgrieztie līdzekļi fiziskām personām:</t>
  </si>
  <si>
    <t>IX B saraksta medikaments maksāts ārpus VIS</t>
  </si>
  <si>
    <t>X Atsevišķi rēķini, kuri netika iekļauti Veselības aprūpes pakalpojumu apmaksas norēķinu sistēmas “Vadības informācijas sistēma”  rēķinos:</t>
  </si>
  <si>
    <t>KOPĀ I+II+IV+V+VI+VII+VIII+IX+X:</t>
  </si>
  <si>
    <t xml:space="preserve">Pārskats par naudas līdzekļu izlietojumu ambulatorajai ārstēšanai paredzēto zāļu un medicīnisko ierīču iegādes izdevumu kompensācijai slimību grupu un diagnožu griezumā </t>
  </si>
  <si>
    <t>I Pārskats par finanšu līdzekļu izlietojumu ambulatorajai ārstēšanai paredzēto zāļu un medicīnisko ierīču iegādes izdevumu kompensācijai diagnožu grupu un diagnožu griezumā  (bez III pārskatā minētām reto slimību diagnozēm)</t>
  </si>
  <si>
    <t>Pārskata periods: 2024.gada janvāris-decembris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</si>
</sst>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</font>
    <font>
      <sz val="11"/>
      <name val="Times New Roman"/>
      <family val="1"/>
      <charset val="186"/>
    </font>
    <font>
      <b/>
      <sz val="14"/>
      <name val="Calibri"/>
      <family val="2"/>
      <charset val="186"/>
    </font>
    <font>
      <b/>
      <sz val="12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</font>
    <font>
      <sz val="10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</fills>
  <borders count="3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1" applyBorder="0"/>
    <xf numFmtId="0" fontId="3" fillId="0" borderId="0"/>
    <xf numFmtId="0" fontId="1" fillId="0" borderId="0"/>
    <xf numFmtId="0" fontId="2" fillId="0" borderId="1" applyBorder="0"/>
  </cellStyleXfs>
  <cellXfs count="195">
    <xf numFmtId="0" fontId="0" fillId="0" borderId="0" xfId="0"/>
    <xf numFmtId="0" fontId="1" fillId="0" borderId="0" xfId="1" applyFont="1" applyBorder="1"/>
    <xf numFmtId="0" fontId="5" fillId="0" borderId="3" xfId="0" applyFont="1" applyBorder="1" applyAlignment="1">
      <alignment horizontal="center" vertical="center" wrapText="1"/>
    </xf>
    <xf numFmtId="3" fontId="6" fillId="0" borderId="0" xfId="1" applyNumberFormat="1" applyFont="1" applyBorder="1"/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7" fillId="0" borderId="0" xfId="4" applyFont="1" applyBorder="1"/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4" borderId="3" xfId="0" applyFont="1" applyFill="1" applyBorder="1"/>
    <xf numFmtId="0" fontId="10" fillId="4" borderId="3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center" vertical="center" wrapText="1"/>
    </xf>
    <xf numFmtId="4" fontId="11" fillId="4" borderId="3" xfId="1" applyNumberFormat="1" applyFont="1" applyFill="1" applyBorder="1" applyAlignment="1">
      <alignment vertical="center" wrapText="1"/>
    </xf>
    <xf numFmtId="3" fontId="11" fillId="4" borderId="3" xfId="1" applyNumberFormat="1" applyFont="1" applyFill="1" applyBorder="1" applyAlignment="1">
      <alignment vertical="center" wrapText="1"/>
    </xf>
    <xf numFmtId="0" fontId="12" fillId="0" borderId="3" xfId="0" applyFont="1" applyBorder="1"/>
    <xf numFmtId="0" fontId="10" fillId="4" borderId="3" xfId="0" applyFont="1" applyFill="1" applyBorder="1" applyAlignment="1">
      <alignment vertical="center"/>
    </xf>
    <xf numFmtId="0" fontId="11" fillId="4" borderId="3" xfId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/>
    </xf>
    <xf numFmtId="3" fontId="10" fillId="4" borderId="3" xfId="0" applyNumberFormat="1" applyFont="1" applyFill="1" applyBorder="1" applyAlignment="1">
      <alignment vertical="center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2" fillId="0" borderId="0" xfId="1" applyFont="1" applyBorder="1"/>
    <xf numFmtId="0" fontId="12" fillId="4" borderId="6" xfId="1" applyFont="1" applyFill="1" applyBorder="1" applyAlignment="1">
      <alignment horizontal="center" vertical="center"/>
    </xf>
    <xf numFmtId="4" fontId="13" fillId="4" borderId="13" xfId="1" applyNumberFormat="1" applyFont="1" applyFill="1" applyBorder="1" applyAlignment="1">
      <alignment horizontal="right" vertical="center"/>
    </xf>
    <xf numFmtId="0" fontId="11" fillId="3" borderId="11" xfId="1" applyFont="1" applyFill="1" applyBorder="1" applyAlignment="1">
      <alignment horizontal="center" vertical="center" wrapText="1"/>
    </xf>
    <xf numFmtId="4" fontId="11" fillId="4" borderId="4" xfId="3" applyNumberFormat="1" applyFont="1" applyFill="1" applyBorder="1" applyAlignment="1">
      <alignment vertical="center"/>
    </xf>
    <xf numFmtId="3" fontId="11" fillId="4" borderId="4" xfId="3" applyNumberFormat="1" applyFont="1" applyFill="1" applyBorder="1" applyAlignment="1">
      <alignment vertical="center"/>
    </xf>
    <xf numFmtId="4" fontId="14" fillId="4" borderId="13" xfId="1" applyNumberFormat="1" applyFont="1" applyFill="1" applyBorder="1" applyAlignment="1">
      <alignment vertical="center"/>
    </xf>
    <xf numFmtId="0" fontId="12" fillId="0" borderId="3" xfId="3" applyFont="1" applyBorder="1" applyAlignment="1">
      <alignment horizontal="center" vertical="center"/>
    </xf>
    <xf numFmtId="0" fontId="12" fillId="0" borderId="3" xfId="3" applyFont="1" applyBorder="1" applyAlignment="1">
      <alignment horizontal="left" vertical="top"/>
    </xf>
    <xf numFmtId="0" fontId="12" fillId="2" borderId="3" xfId="3" applyFont="1" applyFill="1" applyBorder="1" applyAlignment="1">
      <alignment horizontal="right"/>
    </xf>
    <xf numFmtId="4" fontId="12" fillId="2" borderId="3" xfId="3" applyNumberFormat="1" applyFont="1" applyFill="1" applyBorder="1"/>
    <xf numFmtId="3" fontId="12" fillId="2" borderId="3" xfId="3" applyNumberFormat="1" applyFont="1" applyFill="1" applyBorder="1"/>
    <xf numFmtId="4" fontId="13" fillId="2" borderId="13" xfId="1" applyNumberFormat="1" applyFont="1" applyFill="1" applyBorder="1" applyAlignment="1">
      <alignment vertical="center"/>
    </xf>
    <xf numFmtId="0" fontId="11" fillId="4" borderId="6" xfId="1" applyFont="1" applyFill="1" applyBorder="1" applyAlignment="1">
      <alignment horizontal="center" vertical="center" wrapText="1"/>
    </xf>
    <xf numFmtId="4" fontId="11" fillId="4" borderId="5" xfId="3" applyNumberFormat="1" applyFont="1" applyFill="1" applyBorder="1" applyAlignment="1">
      <alignment vertical="center"/>
    </xf>
    <xf numFmtId="3" fontId="11" fillId="4" borderId="5" xfId="3" applyNumberFormat="1" applyFont="1" applyFill="1" applyBorder="1" applyAlignment="1">
      <alignment vertical="center"/>
    </xf>
    <xf numFmtId="0" fontId="12" fillId="0" borderId="22" xfId="3" applyFont="1" applyBorder="1" applyAlignment="1">
      <alignment horizontal="left" vertical="top"/>
    </xf>
    <xf numFmtId="3" fontId="12" fillId="2" borderId="4" xfId="3" applyNumberFormat="1" applyFont="1" applyFill="1" applyBorder="1"/>
    <xf numFmtId="0" fontId="12" fillId="2" borderId="3" xfId="3" applyFont="1" applyFill="1" applyBorder="1" applyAlignment="1">
      <alignment horizontal="left" vertical="top" wrapText="1"/>
    </xf>
    <xf numFmtId="0" fontId="12" fillId="2" borderId="22" xfId="3" applyFont="1" applyFill="1" applyBorder="1" applyAlignment="1">
      <alignment horizontal="left" vertical="top"/>
    </xf>
    <xf numFmtId="0" fontId="12" fillId="2" borderId="3" xfId="3" applyFont="1" applyFill="1" applyBorder="1" applyAlignment="1">
      <alignment horizontal="center" vertical="center"/>
    </xf>
    <xf numFmtId="0" fontId="12" fillId="2" borderId="3" xfId="3" applyFont="1" applyFill="1" applyBorder="1" applyAlignment="1">
      <alignment horizontal="left" vertical="top"/>
    </xf>
    <xf numFmtId="4" fontId="12" fillId="2" borderId="13" xfId="1" applyNumberFormat="1" applyFont="1" applyFill="1" applyBorder="1" applyAlignment="1">
      <alignment vertical="center"/>
    </xf>
    <xf numFmtId="1" fontId="11" fillId="4" borderId="3" xfId="3" applyNumberFormat="1" applyFont="1" applyFill="1" applyBorder="1" applyAlignment="1">
      <alignment horizontal="center" vertical="center"/>
    </xf>
    <xf numFmtId="4" fontId="11" fillId="4" borderId="3" xfId="3" applyNumberFormat="1" applyFont="1" applyFill="1" applyBorder="1" applyAlignment="1">
      <alignment vertical="center"/>
    </xf>
    <xf numFmtId="3" fontId="11" fillId="3" borderId="11" xfId="3" applyNumberFormat="1" applyFont="1" applyFill="1" applyBorder="1" applyAlignment="1">
      <alignment horizontal="right" vertical="center"/>
    </xf>
    <xf numFmtId="3" fontId="12" fillId="0" borderId="0" xfId="1" applyNumberFormat="1" applyFont="1" applyBorder="1"/>
    <xf numFmtId="0" fontId="12" fillId="2" borderId="24" xfId="3" applyFont="1" applyFill="1" applyBorder="1" applyAlignment="1">
      <alignment horizontal="left" vertical="center" wrapText="1"/>
    </xf>
    <xf numFmtId="0" fontId="12" fillId="2" borderId="22" xfId="3" applyFont="1" applyFill="1" applyBorder="1" applyAlignment="1">
      <alignment horizontal="left" vertical="center" wrapText="1"/>
    </xf>
    <xf numFmtId="0" fontId="12" fillId="2" borderId="4" xfId="3" applyFont="1" applyFill="1" applyBorder="1" applyAlignment="1">
      <alignment horizontal="left" vertical="center" wrapText="1"/>
    </xf>
    <xf numFmtId="3" fontId="12" fillId="2" borderId="4" xfId="3" applyNumberFormat="1" applyFont="1" applyFill="1" applyBorder="1" applyAlignment="1">
      <alignment horizontal="right" vertical="center"/>
    </xf>
    <xf numFmtId="0" fontId="12" fillId="2" borderId="3" xfId="3" applyFont="1" applyFill="1" applyBorder="1" applyAlignment="1">
      <alignment vertical="center" wrapText="1"/>
    </xf>
    <xf numFmtId="0" fontId="12" fillId="2" borderId="6" xfId="3" applyFont="1" applyFill="1" applyBorder="1" applyAlignment="1">
      <alignment horizontal="left" vertical="center" wrapText="1"/>
    </xf>
    <xf numFmtId="3" fontId="11" fillId="4" borderId="22" xfId="3" applyNumberFormat="1" applyFont="1" applyFill="1" applyBorder="1" applyAlignment="1">
      <alignment horizontal="right" vertical="center" wrapText="1"/>
    </xf>
    <xf numFmtId="0" fontId="12" fillId="2" borderId="3" xfId="0" applyFont="1" applyFill="1" applyBorder="1"/>
    <xf numFmtId="3" fontId="11" fillId="4" borderId="3" xfId="3" applyNumberFormat="1" applyFont="1" applyFill="1" applyBorder="1" applyAlignment="1">
      <alignment horizontal="right" vertical="center" wrapText="1"/>
    </xf>
    <xf numFmtId="0" fontId="12" fillId="2" borderId="3" xfId="3" applyFont="1" applyFill="1" applyBorder="1" applyAlignment="1">
      <alignment horizontal="left" vertical="center" wrapText="1"/>
    </xf>
    <xf numFmtId="3" fontId="12" fillId="2" borderId="3" xfId="3" applyNumberFormat="1" applyFont="1" applyFill="1" applyBorder="1" applyAlignment="1">
      <alignment horizontal="right" vertical="center" wrapText="1"/>
    </xf>
    <xf numFmtId="0" fontId="11" fillId="4" borderId="24" xfId="3" applyFont="1" applyFill="1" applyBorder="1" applyAlignment="1">
      <alignment horizontal="left" vertical="center"/>
    </xf>
    <xf numFmtId="0" fontId="11" fillId="4" borderId="25" xfId="3" applyFont="1" applyFill="1" applyBorder="1" applyAlignment="1">
      <alignment horizontal="left" vertical="center"/>
    </xf>
    <xf numFmtId="0" fontId="13" fillId="2" borderId="4" xfId="3" applyFont="1" applyFill="1" applyBorder="1" applyAlignment="1">
      <alignment horizontal="left" vertical="center" wrapText="1"/>
    </xf>
    <xf numFmtId="3" fontId="12" fillId="2" borderId="20" xfId="3" applyNumberFormat="1" applyFont="1" applyFill="1" applyBorder="1" applyAlignment="1">
      <alignment horizontal="right" vertical="center" wrapText="1"/>
    </xf>
    <xf numFmtId="0" fontId="12" fillId="2" borderId="5" xfId="3" applyFont="1" applyFill="1" applyBorder="1" applyAlignment="1">
      <alignment horizontal="left" vertical="center" wrapText="1"/>
    </xf>
    <xf numFmtId="0" fontId="12" fillId="2" borderId="4" xfId="3" applyFont="1" applyFill="1" applyBorder="1" applyAlignment="1">
      <alignment vertical="center" wrapText="1"/>
    </xf>
    <xf numFmtId="3" fontId="12" fillId="2" borderId="22" xfId="3" applyNumberFormat="1" applyFont="1" applyFill="1" applyBorder="1" applyAlignment="1">
      <alignment horizontal="right" vertical="center" wrapText="1"/>
    </xf>
    <xf numFmtId="0" fontId="11" fillId="4" borderId="3" xfId="3" applyFont="1" applyFill="1" applyBorder="1" applyAlignment="1">
      <alignment vertical="center"/>
    </xf>
    <xf numFmtId="0" fontId="11" fillId="2" borderId="21" xfId="3" applyFont="1" applyFill="1" applyBorder="1" applyAlignment="1">
      <alignment horizontal="center" vertical="center"/>
    </xf>
    <xf numFmtId="3" fontId="12" fillId="2" borderId="4" xfId="3" applyNumberFormat="1" applyFont="1" applyFill="1" applyBorder="1" applyAlignment="1">
      <alignment horizontal="right" vertical="center" wrapText="1"/>
    </xf>
    <xf numFmtId="4" fontId="12" fillId="4" borderId="6" xfId="1" applyNumberFormat="1" applyFont="1" applyFill="1" applyBorder="1" applyAlignment="1">
      <alignment vertical="center"/>
    </xf>
    <xf numFmtId="3" fontId="12" fillId="4" borderId="6" xfId="1" applyNumberFormat="1" applyFont="1" applyFill="1" applyBorder="1" applyAlignment="1">
      <alignment vertical="center"/>
    </xf>
    <xf numFmtId="4" fontId="12" fillId="4" borderId="4" xfId="1" applyNumberFormat="1" applyFont="1" applyFill="1" applyBorder="1" applyAlignment="1">
      <alignment vertical="center" wrapText="1"/>
    </xf>
    <xf numFmtId="3" fontId="12" fillId="4" borderId="4" xfId="1" applyNumberFormat="1" applyFont="1" applyFill="1" applyBorder="1" applyAlignment="1">
      <alignment vertical="center"/>
    </xf>
    <xf numFmtId="0" fontId="10" fillId="4" borderId="6" xfId="0" applyFont="1" applyFill="1" applyBorder="1"/>
    <xf numFmtId="0" fontId="11" fillId="3" borderId="11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horizontal="center" vertical="center" wrapText="1"/>
    </xf>
    <xf numFmtId="4" fontId="11" fillId="3" borderId="11" xfId="2" applyNumberFormat="1" applyFont="1" applyFill="1" applyBorder="1" applyAlignment="1">
      <alignment horizontal="center" vertical="center" wrapText="1"/>
    </xf>
    <xf numFmtId="4" fontId="11" fillId="4" borderId="6" xfId="1" applyNumberFormat="1" applyFont="1" applyFill="1" applyBorder="1" applyAlignment="1">
      <alignment vertical="center" wrapText="1"/>
    </xf>
    <xf numFmtId="3" fontId="11" fillId="4" borderId="6" xfId="1" applyNumberFormat="1" applyFont="1" applyFill="1" applyBorder="1" applyAlignment="1">
      <alignment vertical="center" wrapText="1"/>
    </xf>
    <xf numFmtId="3" fontId="11" fillId="3" borderId="11" xfId="2" applyNumberFormat="1" applyFont="1" applyFill="1" applyBorder="1" applyAlignment="1">
      <alignment horizontal="center" vertical="center" wrapText="1"/>
    </xf>
    <xf numFmtId="4" fontId="11" fillId="3" borderId="11" xfId="3" applyNumberFormat="1" applyFont="1" applyFill="1" applyBorder="1" applyAlignment="1">
      <alignment vertical="center"/>
    </xf>
    <xf numFmtId="3" fontId="11" fillId="3" borderId="11" xfId="3" applyNumberFormat="1" applyFont="1" applyFill="1" applyBorder="1" applyAlignment="1">
      <alignment vertical="center"/>
    </xf>
    <xf numFmtId="0" fontId="12" fillId="4" borderId="4" xfId="1" applyFont="1" applyFill="1" applyBorder="1" applyAlignment="1">
      <alignment horizontal="center" vertical="center"/>
    </xf>
    <xf numFmtId="4" fontId="11" fillId="3" borderId="11" xfId="3" applyNumberFormat="1" applyFont="1" applyFill="1" applyBorder="1" applyAlignment="1">
      <alignment horizontal="right" vertical="center"/>
    </xf>
    <xf numFmtId="4" fontId="13" fillId="4" borderId="30" xfId="1" applyNumberFormat="1" applyFont="1" applyFill="1" applyBorder="1" applyAlignment="1">
      <alignment horizontal="right" vertical="center"/>
    </xf>
    <xf numFmtId="0" fontId="11" fillId="3" borderId="11" xfId="1" applyFont="1" applyFill="1" applyBorder="1" applyAlignment="1">
      <alignment vertical="center"/>
    </xf>
    <xf numFmtId="0" fontId="12" fillId="2" borderId="4" xfId="3" applyFont="1" applyFill="1" applyBorder="1" applyAlignment="1">
      <alignment horizontal="left" vertical="top"/>
    </xf>
    <xf numFmtId="0" fontId="12" fillId="2" borderId="4" xfId="3" applyFont="1" applyFill="1" applyBorder="1" applyAlignment="1">
      <alignment horizontal="right"/>
    </xf>
    <xf numFmtId="4" fontId="11" fillId="3" borderId="11" xfId="3" applyNumberFormat="1" applyFont="1" applyFill="1" applyBorder="1" applyAlignment="1">
      <alignment horizontal="center" vertical="center"/>
    </xf>
    <xf numFmtId="4" fontId="12" fillId="2" borderId="4" xfId="3" applyNumberFormat="1" applyFont="1" applyFill="1" applyBorder="1"/>
    <xf numFmtId="4" fontId="13" fillId="2" borderId="30" xfId="1" applyNumberFormat="1" applyFont="1" applyFill="1" applyBorder="1" applyAlignment="1">
      <alignment vertical="center"/>
    </xf>
    <xf numFmtId="0" fontId="11" fillId="3" borderId="11" xfId="3" applyFont="1" applyFill="1" applyBorder="1" applyAlignment="1">
      <alignment horizontal="center" vertical="center" wrapText="1"/>
    </xf>
    <xf numFmtId="3" fontId="11" fillId="4" borderId="6" xfId="3" applyNumberFormat="1" applyFont="1" applyFill="1" applyBorder="1" applyAlignment="1">
      <alignment horizontal="right" vertical="center"/>
    </xf>
    <xf numFmtId="2" fontId="11" fillId="3" borderId="11" xfId="3" applyNumberFormat="1" applyFont="1" applyFill="1" applyBorder="1" applyAlignment="1">
      <alignment horizontal="center" vertical="center" wrapText="1"/>
    </xf>
    <xf numFmtId="4" fontId="12" fillId="0" borderId="3" xfId="0" applyNumberFormat="1" applyFont="1" applyBorder="1"/>
    <xf numFmtId="3" fontId="12" fillId="0" borderId="3" xfId="0" applyNumberFormat="1" applyFont="1" applyBorder="1"/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5" fillId="2" borderId="14" xfId="4" applyFont="1" applyFill="1" applyBorder="1" applyAlignment="1">
      <alignment horizontal="left" vertical="center" wrapText="1"/>
    </xf>
    <xf numFmtId="0" fontId="15" fillId="2" borderId="0" xfId="4" applyFont="1" applyFill="1" applyBorder="1" applyAlignment="1">
      <alignment horizontal="left" vertical="center" wrapText="1"/>
    </xf>
    <xf numFmtId="4" fontId="11" fillId="3" borderId="26" xfId="3" applyNumberFormat="1" applyFont="1" applyFill="1" applyBorder="1" applyAlignment="1">
      <alignment horizontal="left" vertical="center"/>
    </xf>
    <xf numFmtId="4" fontId="11" fillId="3" borderId="27" xfId="3" applyNumberFormat="1" applyFont="1" applyFill="1" applyBorder="1" applyAlignment="1">
      <alignment horizontal="left" vertical="center"/>
    </xf>
    <xf numFmtId="4" fontId="11" fillId="3" borderId="28" xfId="3" applyNumberFormat="1" applyFont="1" applyFill="1" applyBorder="1" applyAlignment="1">
      <alignment horizontal="left" vertical="center"/>
    </xf>
    <xf numFmtId="4" fontId="11" fillId="3" borderId="7" xfId="3" applyNumberFormat="1" applyFont="1" applyFill="1" applyBorder="1" applyAlignment="1">
      <alignment horizontal="right" vertical="center"/>
    </xf>
    <xf numFmtId="4" fontId="11" fillId="3" borderId="9" xfId="3" applyNumberFormat="1" applyFont="1" applyFill="1" applyBorder="1" applyAlignment="1">
      <alignment horizontal="right" vertical="center"/>
    </xf>
    <xf numFmtId="4" fontId="11" fillId="3" borderId="26" xfId="3" applyNumberFormat="1" applyFont="1" applyFill="1" applyBorder="1" applyAlignment="1">
      <alignment horizontal="center" vertical="center"/>
    </xf>
    <xf numFmtId="4" fontId="11" fillId="3" borderId="27" xfId="3" applyNumberFormat="1" applyFont="1" applyFill="1" applyBorder="1" applyAlignment="1">
      <alignment horizontal="center" vertical="center"/>
    </xf>
    <xf numFmtId="4" fontId="11" fillId="3" borderId="28" xfId="3" applyNumberFormat="1" applyFont="1" applyFill="1" applyBorder="1" applyAlignment="1">
      <alignment horizontal="center" vertical="center"/>
    </xf>
    <xf numFmtId="0" fontId="12" fillId="2" borderId="24" xfId="3" applyFont="1" applyFill="1" applyBorder="1" applyAlignment="1">
      <alignment horizontal="right" vertical="center"/>
    </xf>
    <xf numFmtId="0" fontId="12" fillId="2" borderId="25" xfId="0" applyFont="1" applyFill="1" applyBorder="1" applyAlignment="1">
      <alignment horizontal="right" vertical="center"/>
    </xf>
    <xf numFmtId="0" fontId="12" fillId="2" borderId="22" xfId="0" applyFont="1" applyFill="1" applyBorder="1" applyAlignment="1">
      <alignment horizontal="right" vertical="center"/>
    </xf>
    <xf numFmtId="4" fontId="12" fillId="2" borderId="24" xfId="3" applyNumberFormat="1" applyFont="1" applyFill="1" applyBorder="1" applyAlignment="1">
      <alignment horizontal="right" vertical="center" wrapText="1"/>
    </xf>
    <xf numFmtId="4" fontId="12" fillId="2" borderId="22" xfId="3" applyNumberFormat="1" applyFont="1" applyFill="1" applyBorder="1" applyAlignment="1">
      <alignment horizontal="right" vertical="center" wrapText="1"/>
    </xf>
    <xf numFmtId="4" fontId="12" fillId="2" borderId="22" xfId="0" applyNumberFormat="1" applyFont="1" applyFill="1" applyBorder="1" applyAlignment="1">
      <alignment horizontal="right" vertical="center" wrapText="1"/>
    </xf>
    <xf numFmtId="0" fontId="11" fillId="4" borderId="24" xfId="3" applyFont="1" applyFill="1" applyBorder="1" applyAlignment="1">
      <alignment horizontal="left" vertical="center" wrapText="1"/>
    </xf>
    <xf numFmtId="0" fontId="11" fillId="4" borderId="25" xfId="3" applyFont="1" applyFill="1" applyBorder="1" applyAlignment="1">
      <alignment horizontal="left" vertical="center" wrapText="1"/>
    </xf>
    <xf numFmtId="4" fontId="11" fillId="4" borderId="24" xfId="3" applyNumberFormat="1" applyFont="1" applyFill="1" applyBorder="1" applyAlignment="1">
      <alignment horizontal="right" vertical="center" wrapText="1"/>
    </xf>
    <xf numFmtId="4" fontId="11" fillId="4" borderId="22" xfId="3" applyNumberFormat="1" applyFont="1" applyFill="1" applyBorder="1" applyAlignment="1">
      <alignment horizontal="right" vertical="center" wrapText="1"/>
    </xf>
    <xf numFmtId="0" fontId="11" fillId="2" borderId="4" xfId="3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center" vertical="center"/>
    </xf>
    <xf numFmtId="0" fontId="12" fillId="2" borderId="24" xfId="3" applyFont="1" applyFill="1" applyBorder="1" applyAlignment="1">
      <alignment horizontal="left" vertical="center" wrapText="1"/>
    </xf>
    <xf numFmtId="0" fontId="12" fillId="2" borderId="22" xfId="3" applyFont="1" applyFill="1" applyBorder="1" applyAlignment="1">
      <alignment horizontal="left" vertical="center" wrapText="1"/>
    </xf>
    <xf numFmtId="4" fontId="12" fillId="0" borderId="3" xfId="0" applyNumberFormat="1" applyFont="1" applyBorder="1" applyAlignment="1">
      <alignment horizontal="right"/>
    </xf>
    <xf numFmtId="0" fontId="12" fillId="0" borderId="24" xfId="3" applyFont="1" applyBorder="1" applyAlignment="1">
      <alignment horizontal="left" vertical="center" wrapText="1"/>
    </xf>
    <xf numFmtId="0" fontId="12" fillId="0" borderId="22" xfId="3" applyFont="1" applyBorder="1" applyAlignment="1">
      <alignment horizontal="left" vertical="center" wrapText="1"/>
    </xf>
    <xf numFmtId="4" fontId="12" fillId="2" borderId="3" xfId="0" applyNumberFormat="1" applyFont="1" applyFill="1" applyBorder="1" applyAlignment="1">
      <alignment horizontal="right"/>
    </xf>
    <xf numFmtId="4" fontId="11" fillId="4" borderId="3" xfId="3" applyNumberFormat="1" applyFont="1" applyFill="1" applyBorder="1" applyAlignment="1">
      <alignment horizontal="right" vertical="center" wrapText="1"/>
    </xf>
    <xf numFmtId="0" fontId="12" fillId="2" borderId="3" xfId="3" applyFont="1" applyFill="1" applyBorder="1" applyAlignment="1">
      <alignment horizontal="left" vertical="center" wrapText="1"/>
    </xf>
    <xf numFmtId="4" fontId="12" fillId="0" borderId="24" xfId="0" applyNumberFormat="1" applyFont="1" applyBorder="1" applyAlignment="1">
      <alignment horizontal="right"/>
    </xf>
    <xf numFmtId="4" fontId="12" fillId="0" borderId="22" xfId="0" applyNumberFormat="1" applyFont="1" applyBorder="1" applyAlignment="1">
      <alignment horizontal="right"/>
    </xf>
    <xf numFmtId="3" fontId="11" fillId="2" borderId="4" xfId="3" applyNumberFormat="1" applyFont="1" applyFill="1" applyBorder="1" applyAlignment="1">
      <alignment horizontal="center" vertical="center"/>
    </xf>
    <xf numFmtId="3" fontId="11" fillId="2" borderId="5" xfId="3" applyNumberFormat="1" applyFont="1" applyFill="1" applyBorder="1" applyAlignment="1">
      <alignment horizontal="center" vertical="center"/>
    </xf>
    <xf numFmtId="3" fontId="11" fillId="2" borderId="6" xfId="3" applyNumberFormat="1" applyFont="1" applyFill="1" applyBorder="1" applyAlignment="1">
      <alignment horizontal="center" vertical="center"/>
    </xf>
    <xf numFmtId="4" fontId="12" fillId="2" borderId="24" xfId="0" applyNumberFormat="1" applyFont="1" applyFill="1" applyBorder="1" applyAlignment="1">
      <alignment horizontal="right"/>
    </xf>
    <xf numFmtId="4" fontId="12" fillId="2" borderId="22" xfId="0" applyNumberFormat="1" applyFont="1" applyFill="1" applyBorder="1" applyAlignment="1">
      <alignment horizontal="right"/>
    </xf>
    <xf numFmtId="0" fontId="11" fillId="2" borderId="5" xfId="3" applyFont="1" applyFill="1" applyBorder="1" applyAlignment="1">
      <alignment horizontal="center" vertical="center"/>
    </xf>
    <xf numFmtId="0" fontId="11" fillId="4" borderId="24" xfId="3" applyFont="1" applyFill="1" applyBorder="1" applyAlignment="1">
      <alignment horizontal="left" vertical="center"/>
    </xf>
    <xf numFmtId="0" fontId="11" fillId="4" borderId="25" xfId="3" applyFont="1" applyFill="1" applyBorder="1" applyAlignment="1">
      <alignment horizontal="left" vertical="center"/>
    </xf>
    <xf numFmtId="0" fontId="11" fillId="4" borderId="3" xfId="3" applyFont="1" applyFill="1" applyBorder="1" applyAlignment="1">
      <alignment horizontal="left" vertical="center"/>
    </xf>
    <xf numFmtId="0" fontId="13" fillId="2" borderId="24" xfId="3" applyFont="1" applyFill="1" applyBorder="1" applyAlignment="1">
      <alignment horizontal="left" vertical="center" wrapText="1"/>
    </xf>
    <xf numFmtId="0" fontId="13" fillId="2" borderId="22" xfId="3" applyFont="1" applyFill="1" applyBorder="1" applyAlignment="1">
      <alignment horizontal="left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6" xfId="3" applyFont="1" applyFill="1" applyBorder="1" applyAlignment="1">
      <alignment horizontal="center" vertical="center" wrapText="1"/>
    </xf>
    <xf numFmtId="0" fontId="11" fillId="4" borderId="3" xfId="3" applyFont="1" applyFill="1" applyBorder="1" applyAlignment="1">
      <alignment horizontal="left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1" fillId="3" borderId="26" xfId="3" applyFont="1" applyFill="1" applyBorder="1" applyAlignment="1">
      <alignment horizontal="center" vertical="center"/>
    </xf>
    <xf numFmtId="0" fontId="11" fillId="3" borderId="27" xfId="3" applyFont="1" applyFill="1" applyBorder="1" applyAlignment="1">
      <alignment horizontal="center" vertical="center"/>
    </xf>
    <xf numFmtId="0" fontId="11" fillId="3" borderId="28" xfId="3" applyFont="1" applyFill="1" applyBorder="1" applyAlignment="1">
      <alignment horizontal="center" vertical="center"/>
    </xf>
    <xf numFmtId="0" fontId="11" fillId="3" borderId="26" xfId="3" applyFont="1" applyFill="1" applyBorder="1" applyAlignment="1">
      <alignment horizontal="center" vertical="center" wrapText="1"/>
    </xf>
    <xf numFmtId="0" fontId="11" fillId="3" borderId="28" xfId="3" applyFont="1" applyFill="1" applyBorder="1" applyAlignment="1">
      <alignment horizontal="center" vertical="center" wrapText="1"/>
    </xf>
    <xf numFmtId="4" fontId="11" fillId="3" borderId="7" xfId="3" applyNumberFormat="1" applyFont="1" applyFill="1" applyBorder="1" applyAlignment="1">
      <alignment horizontal="center" vertical="center" wrapText="1"/>
    </xf>
    <xf numFmtId="4" fontId="11" fillId="3" borderId="9" xfId="3" applyNumberFormat="1" applyFont="1" applyFill="1" applyBorder="1" applyAlignment="1">
      <alignment horizontal="center" vertical="center" wrapText="1"/>
    </xf>
    <xf numFmtId="0" fontId="11" fillId="4" borderId="6" xfId="3" applyFont="1" applyFill="1" applyBorder="1" applyAlignment="1">
      <alignment horizontal="left" vertical="center" wrapText="1"/>
    </xf>
    <xf numFmtId="4" fontId="11" fillId="4" borderId="18" xfId="3" applyNumberFormat="1" applyFont="1" applyFill="1" applyBorder="1" applyAlignment="1">
      <alignment horizontal="right" vertical="center" wrapText="1"/>
    </xf>
    <xf numFmtId="4" fontId="11" fillId="4" borderId="20" xfId="3" applyNumberFormat="1" applyFont="1" applyFill="1" applyBorder="1" applyAlignment="1">
      <alignment horizontal="right" vertical="center" wrapText="1"/>
    </xf>
    <xf numFmtId="0" fontId="11" fillId="4" borderId="18" xfId="3" applyFont="1" applyFill="1" applyBorder="1" applyAlignment="1">
      <alignment horizontal="left" vertical="center" wrapText="1"/>
    </xf>
    <xf numFmtId="0" fontId="11" fillId="4" borderId="19" xfId="3" applyFont="1" applyFill="1" applyBorder="1" applyAlignment="1">
      <alignment horizontal="left" vertical="center" wrapText="1"/>
    </xf>
    <xf numFmtId="0" fontId="11" fillId="4" borderId="20" xfId="3" applyFont="1" applyFill="1" applyBorder="1" applyAlignment="1">
      <alignment horizontal="left" vertical="center" wrapText="1"/>
    </xf>
    <xf numFmtId="0" fontId="12" fillId="0" borderId="21" xfId="3" applyFont="1" applyBorder="1" applyAlignment="1">
      <alignment horizontal="center" vertical="center"/>
    </xf>
    <xf numFmtId="0" fontId="12" fillId="0" borderId="23" xfId="3" applyFont="1" applyBorder="1" applyAlignment="1">
      <alignment horizontal="center" vertical="center"/>
    </xf>
    <xf numFmtId="0" fontId="12" fillId="0" borderId="18" xfId="3" applyFont="1" applyBorder="1" applyAlignment="1">
      <alignment horizontal="center" vertical="center"/>
    </xf>
    <xf numFmtId="0" fontId="11" fillId="4" borderId="15" xfId="3" applyFont="1" applyFill="1" applyBorder="1" applyAlignment="1">
      <alignment horizontal="left" vertical="center" wrapText="1"/>
    </xf>
    <xf numFmtId="0" fontId="11" fillId="4" borderId="16" xfId="3" applyFont="1" applyFill="1" applyBorder="1" applyAlignment="1">
      <alignment horizontal="left" vertical="center" wrapText="1"/>
    </xf>
    <xf numFmtId="0" fontId="11" fillId="4" borderId="17" xfId="3" applyFont="1" applyFill="1" applyBorder="1" applyAlignment="1">
      <alignment horizontal="left" vertical="center" wrapText="1"/>
    </xf>
    <xf numFmtId="0" fontId="11" fillId="4" borderId="22" xfId="3" applyFont="1" applyFill="1" applyBorder="1" applyAlignment="1">
      <alignment horizontal="left" vertical="center" wrapText="1"/>
    </xf>
    <xf numFmtId="0" fontId="12" fillId="0" borderId="4" xfId="3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26" xfId="1" applyFont="1" applyFill="1" applyBorder="1" applyAlignment="1">
      <alignment horizontal="center" vertical="center"/>
    </xf>
    <xf numFmtId="0" fontId="11" fillId="3" borderId="27" xfId="1" applyFont="1" applyFill="1" applyBorder="1" applyAlignment="1">
      <alignment horizontal="center" vertical="center"/>
    </xf>
    <xf numFmtId="0" fontId="11" fillId="3" borderId="28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/>
    </xf>
    <xf numFmtId="0" fontId="12" fillId="4" borderId="12" xfId="1" applyFont="1" applyFill="1" applyBorder="1" applyAlignment="1">
      <alignment horizontal="left" vertical="center"/>
    </xf>
    <xf numFmtId="0" fontId="12" fillId="4" borderId="6" xfId="1" applyFont="1" applyFill="1" applyBorder="1" applyAlignment="1">
      <alignment horizontal="left" vertical="center"/>
    </xf>
    <xf numFmtId="0" fontId="12" fillId="4" borderId="29" xfId="1" applyFont="1" applyFill="1" applyBorder="1" applyAlignment="1">
      <alignment horizontal="left" vertical="center" wrapText="1"/>
    </xf>
    <xf numFmtId="0" fontId="12" fillId="4" borderId="4" xfId="1" applyFont="1" applyFill="1" applyBorder="1" applyAlignment="1">
      <alignment horizontal="left" vertical="center" wrapText="1"/>
    </xf>
    <xf numFmtId="0" fontId="15" fillId="2" borderId="10" xfId="4" applyFont="1" applyFill="1" applyBorder="1" applyAlignment="1">
      <alignment horizontal="left" vertical="center" wrapText="1"/>
    </xf>
    <xf numFmtId="0" fontId="15" fillId="2" borderId="2" xfId="4" applyFont="1" applyFill="1" applyBorder="1" applyAlignment="1">
      <alignment horizontal="left" vertical="center" wrapText="1"/>
    </xf>
    <xf numFmtId="3" fontId="12" fillId="0" borderId="4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12" fillId="0" borderId="5" xfId="0" applyNumberFormat="1" applyFont="1" applyBorder="1" applyAlignment="1">
      <alignment horizontal="right" vertical="center"/>
    </xf>
    <xf numFmtId="0" fontId="11" fillId="3" borderId="7" xfId="3" applyFont="1" applyFill="1" applyBorder="1" applyAlignment="1">
      <alignment horizontal="center" vertical="center"/>
    </xf>
    <xf numFmtId="0" fontId="11" fillId="3" borderId="8" xfId="3" applyFont="1" applyFill="1" applyBorder="1" applyAlignment="1">
      <alignment horizontal="center" vertical="center"/>
    </xf>
    <xf numFmtId="0" fontId="11" fillId="3" borderId="9" xfId="3" applyFont="1" applyFill="1" applyBorder="1" applyAlignment="1">
      <alignment horizontal="center" vertical="center"/>
    </xf>
    <xf numFmtId="0" fontId="9" fillId="0" borderId="10" xfId="4" applyFont="1" applyBorder="1" applyAlignment="1">
      <alignment horizontal="left" vertical="center" wrapText="1"/>
    </xf>
    <xf numFmtId="0" fontId="9" fillId="0" borderId="2" xfId="4" applyFont="1" applyBorder="1" applyAlignment="1">
      <alignment horizontal="left" vertical="center" wrapText="1"/>
    </xf>
  </cellXfs>
  <cellStyles count="5">
    <cellStyle name="Comma_R0001_veiktais_darbs_2009_UZŅEMŠANAS_NODAĻA" xfId="2" xr:uid="{8E4C42A6-7810-4DD7-966C-48746DBC5CF4}"/>
    <cellStyle name="Normal" xfId="0" builtinId="0"/>
    <cellStyle name="Normal 2" xfId="1" xr:uid="{D3D31B30-74DC-4497-9D55-BFA5BB4CF291}"/>
    <cellStyle name="Normal 2 2 2" xfId="4" xr:uid="{6D524980-0B11-4963-9DFB-30091D3137F2}"/>
    <cellStyle name="Normal 3 2" xfId="3" xr:uid="{B916C50A-77FC-4A0D-9A49-83A9707164E2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9CC2-494C-4AEC-B5BE-E0EB976BF78F}">
  <sheetPr>
    <tabColor rgb="FF92D050"/>
  </sheetPr>
  <dimension ref="A1:J883"/>
  <sheetViews>
    <sheetView tabSelected="1" zoomScaleNormal="100" workbookViewId="0">
      <selection activeCell="I855" sqref="I855:J864"/>
    </sheetView>
  </sheetViews>
  <sheetFormatPr defaultColWidth="9.1796875" defaultRowHeight="12.5" x14ac:dyDescent="0.25"/>
  <cols>
    <col min="1" max="1" width="17.54296875" style="4" customWidth="1"/>
    <col min="2" max="2" width="65.453125" style="5" customWidth="1"/>
    <col min="3" max="3" width="32.81640625" style="1" customWidth="1"/>
    <col min="4" max="4" width="15.26953125" style="1" customWidth="1"/>
    <col min="5" max="5" width="19.1796875" style="1" customWidth="1"/>
    <col min="6" max="6" width="13.36328125" style="1" customWidth="1"/>
    <col min="7" max="7" width="13.54296875" style="1" customWidth="1"/>
    <col min="8" max="8" width="13.36328125" style="1" customWidth="1"/>
    <col min="9" max="9" width="13.6328125" style="1" customWidth="1"/>
    <col min="10" max="10" width="17.6328125" style="1" customWidth="1"/>
    <col min="11" max="11" width="9.54296875" style="1" bestFit="1" customWidth="1"/>
    <col min="12" max="16384" width="9.1796875" style="1"/>
  </cols>
  <sheetData>
    <row r="1" spans="1:8" ht="14" x14ac:dyDescent="0.3">
      <c r="A1" s="6"/>
      <c r="B1" s="7"/>
      <c r="C1" s="8"/>
      <c r="D1" s="8"/>
      <c r="E1" s="8"/>
      <c r="F1" s="8"/>
      <c r="G1" s="8"/>
      <c r="H1" s="8"/>
    </row>
    <row r="2" spans="1:8" ht="41.5" customHeight="1" x14ac:dyDescent="0.25">
      <c r="A2" s="100" t="s">
        <v>1373</v>
      </c>
      <c r="B2" s="100"/>
      <c r="C2" s="100"/>
      <c r="D2" s="100"/>
      <c r="E2" s="100"/>
      <c r="F2" s="100"/>
      <c r="G2" s="100"/>
      <c r="H2" s="100"/>
    </row>
    <row r="3" spans="1:8" ht="14.5" x14ac:dyDescent="0.25">
      <c r="A3" s="9"/>
      <c r="B3" s="9"/>
      <c r="C3" s="9"/>
      <c r="D3" s="9"/>
      <c r="E3" s="9"/>
      <c r="F3" s="9"/>
      <c r="G3" s="9"/>
      <c r="H3" s="9"/>
    </row>
    <row r="4" spans="1:8" ht="15.5" x14ac:dyDescent="0.25">
      <c r="A4" s="101" t="s">
        <v>1375</v>
      </c>
      <c r="B4" s="101"/>
      <c r="C4" s="101"/>
      <c r="D4" s="101"/>
      <c r="E4" s="101"/>
      <c r="F4" s="101"/>
      <c r="G4" s="101"/>
      <c r="H4" s="101"/>
    </row>
    <row r="5" spans="1:8" ht="15.5" x14ac:dyDescent="0.25">
      <c r="A5" s="10"/>
      <c r="B5" s="10"/>
      <c r="C5" s="10"/>
      <c r="D5" s="10"/>
      <c r="E5" s="10"/>
      <c r="F5" s="10"/>
      <c r="G5" s="10"/>
      <c r="H5" s="10"/>
    </row>
    <row r="6" spans="1:8" ht="35.5" customHeight="1" thickBot="1" x14ac:dyDescent="0.3">
      <c r="A6" s="102" t="s">
        <v>1374</v>
      </c>
      <c r="B6" s="102"/>
      <c r="C6" s="102"/>
      <c r="D6" s="102"/>
      <c r="E6" s="102"/>
      <c r="F6" s="102"/>
      <c r="G6" s="102"/>
      <c r="H6" s="102"/>
    </row>
    <row r="7" spans="1:8" ht="39.5" thickBot="1" x14ac:dyDescent="0.3">
      <c r="A7" s="76" t="s">
        <v>0</v>
      </c>
      <c r="B7" s="77" t="s">
        <v>1</v>
      </c>
      <c r="C7" s="76" t="s">
        <v>2</v>
      </c>
      <c r="D7" s="80" t="s">
        <v>3</v>
      </c>
      <c r="E7" s="80" t="s">
        <v>4</v>
      </c>
      <c r="F7" s="83" t="s">
        <v>5</v>
      </c>
      <c r="G7" s="80" t="s">
        <v>6</v>
      </c>
      <c r="H7" s="80" t="s">
        <v>7</v>
      </c>
    </row>
    <row r="8" spans="1:8" ht="13" x14ac:dyDescent="0.3">
      <c r="A8" s="75" t="s">
        <v>8</v>
      </c>
      <c r="B8" s="75" t="s">
        <v>9</v>
      </c>
      <c r="C8" s="78" t="s">
        <v>10</v>
      </c>
      <c r="D8" s="79">
        <v>100</v>
      </c>
      <c r="E8" s="81">
        <v>4232497.75</v>
      </c>
      <c r="F8" s="82">
        <v>281798</v>
      </c>
      <c r="G8" s="82">
        <v>66047</v>
      </c>
      <c r="H8" s="81">
        <f t="shared" ref="H8:H71" si="0">ROUND(E8/F8,2)</f>
        <v>15.02</v>
      </c>
    </row>
    <row r="9" spans="1:8" ht="13" x14ac:dyDescent="0.3">
      <c r="A9" s="16" t="s">
        <v>11</v>
      </c>
      <c r="B9" s="16" t="s">
        <v>12</v>
      </c>
      <c r="C9" s="16" t="s">
        <v>13</v>
      </c>
      <c r="D9" s="16">
        <v>100</v>
      </c>
      <c r="E9" s="98">
        <v>4185664</v>
      </c>
      <c r="F9" s="99">
        <v>273226</v>
      </c>
      <c r="G9" s="99">
        <v>58405</v>
      </c>
      <c r="H9" s="98">
        <f t="shared" si="0"/>
        <v>15.32</v>
      </c>
    </row>
    <row r="10" spans="1:8" ht="13" x14ac:dyDescent="0.3">
      <c r="A10" s="16" t="s">
        <v>14</v>
      </c>
      <c r="B10" s="16" t="s">
        <v>15</v>
      </c>
      <c r="C10" s="16" t="s">
        <v>16</v>
      </c>
      <c r="D10" s="16">
        <v>100</v>
      </c>
      <c r="E10" s="98">
        <v>46833.75</v>
      </c>
      <c r="F10" s="99">
        <v>8572</v>
      </c>
      <c r="G10" s="99">
        <v>7643</v>
      </c>
      <c r="H10" s="98">
        <f t="shared" si="0"/>
        <v>5.46</v>
      </c>
    </row>
    <row r="11" spans="1:8" ht="13" x14ac:dyDescent="0.3">
      <c r="A11" s="11" t="s">
        <v>17</v>
      </c>
      <c r="B11" s="11" t="s">
        <v>18</v>
      </c>
      <c r="C11" s="12" t="s">
        <v>19</v>
      </c>
      <c r="D11" s="13">
        <v>100</v>
      </c>
      <c r="E11" s="14">
        <v>42734.720000000001</v>
      </c>
      <c r="F11" s="15">
        <v>6417</v>
      </c>
      <c r="G11" s="15">
        <v>5248</v>
      </c>
      <c r="H11" s="14">
        <f t="shared" si="0"/>
        <v>6.66</v>
      </c>
    </row>
    <row r="12" spans="1:8" ht="13" x14ac:dyDescent="0.3">
      <c r="A12" s="16" t="s">
        <v>20</v>
      </c>
      <c r="B12" s="16" t="s">
        <v>21</v>
      </c>
      <c r="C12" s="16" t="s">
        <v>22</v>
      </c>
      <c r="D12" s="16">
        <v>100</v>
      </c>
      <c r="E12" s="98">
        <v>42734.720000000001</v>
      </c>
      <c r="F12" s="99">
        <v>6417</v>
      </c>
      <c r="G12" s="99">
        <v>5248</v>
      </c>
      <c r="H12" s="98">
        <f t="shared" si="0"/>
        <v>6.66</v>
      </c>
    </row>
    <row r="13" spans="1:8" ht="26" x14ac:dyDescent="0.25">
      <c r="A13" s="17" t="s">
        <v>23</v>
      </c>
      <c r="B13" s="17" t="s">
        <v>24</v>
      </c>
      <c r="C13" s="12" t="s">
        <v>25</v>
      </c>
      <c r="D13" s="13">
        <v>100</v>
      </c>
      <c r="E13" s="14">
        <v>6067681.96</v>
      </c>
      <c r="F13" s="15">
        <v>1651</v>
      </c>
      <c r="G13" s="15">
        <v>477</v>
      </c>
      <c r="H13" s="14">
        <f t="shared" si="0"/>
        <v>3675.16</v>
      </c>
    </row>
    <row r="14" spans="1:8" ht="13" x14ac:dyDescent="0.3">
      <c r="A14" s="16" t="s">
        <v>26</v>
      </c>
      <c r="B14" s="16" t="s">
        <v>27</v>
      </c>
      <c r="C14" s="16" t="s">
        <v>28</v>
      </c>
      <c r="D14" s="16">
        <v>100</v>
      </c>
      <c r="E14" s="98">
        <v>433.92</v>
      </c>
      <c r="F14" s="99">
        <v>29</v>
      </c>
      <c r="G14" s="99">
        <v>15</v>
      </c>
      <c r="H14" s="98">
        <f t="shared" si="0"/>
        <v>14.96</v>
      </c>
    </row>
    <row r="15" spans="1:8" ht="13" x14ac:dyDescent="0.3">
      <c r="A15" s="16" t="s">
        <v>29</v>
      </c>
      <c r="B15" s="16" t="s">
        <v>30</v>
      </c>
      <c r="C15" s="16" t="s">
        <v>31</v>
      </c>
      <c r="D15" s="16">
        <v>100</v>
      </c>
      <c r="E15" s="98">
        <v>3811.27</v>
      </c>
      <c r="F15" s="99">
        <v>5</v>
      </c>
      <c r="G15" s="99">
        <v>3</v>
      </c>
      <c r="H15" s="98">
        <f t="shared" si="0"/>
        <v>762.25</v>
      </c>
    </row>
    <row r="16" spans="1:8" ht="13" x14ac:dyDescent="0.3">
      <c r="A16" s="16" t="s">
        <v>32</v>
      </c>
      <c r="B16" s="16" t="s">
        <v>33</v>
      </c>
      <c r="C16" s="16" t="s">
        <v>34</v>
      </c>
      <c r="D16" s="16">
        <v>100</v>
      </c>
      <c r="E16" s="98">
        <v>15468.68</v>
      </c>
      <c r="F16" s="99">
        <v>103</v>
      </c>
      <c r="G16" s="99">
        <v>20</v>
      </c>
      <c r="H16" s="98">
        <f t="shared" si="0"/>
        <v>150.18</v>
      </c>
    </row>
    <row r="17" spans="1:8" ht="13" x14ac:dyDescent="0.3">
      <c r="A17" s="16" t="s">
        <v>35</v>
      </c>
      <c r="B17" s="16" t="s">
        <v>36</v>
      </c>
      <c r="C17" s="16" t="s">
        <v>37</v>
      </c>
      <c r="D17" s="16">
        <v>100</v>
      </c>
      <c r="E17" s="98">
        <v>4019214.25</v>
      </c>
      <c r="F17" s="99">
        <v>252</v>
      </c>
      <c r="G17" s="99">
        <v>60</v>
      </c>
      <c r="H17" s="98">
        <f t="shared" si="0"/>
        <v>15949.26</v>
      </c>
    </row>
    <row r="18" spans="1:8" ht="13" x14ac:dyDescent="0.3">
      <c r="A18" s="16" t="s">
        <v>38</v>
      </c>
      <c r="B18" s="16" t="s">
        <v>39</v>
      </c>
      <c r="C18" s="16" t="s">
        <v>40</v>
      </c>
      <c r="D18" s="16">
        <v>100</v>
      </c>
      <c r="E18" s="98">
        <v>501936.31</v>
      </c>
      <c r="F18" s="99">
        <v>38</v>
      </c>
      <c r="G18" s="99">
        <v>9</v>
      </c>
      <c r="H18" s="98">
        <f t="shared" si="0"/>
        <v>13208.85</v>
      </c>
    </row>
    <row r="19" spans="1:8" ht="13" x14ac:dyDescent="0.3">
      <c r="A19" s="16" t="s">
        <v>41</v>
      </c>
      <c r="B19" s="16" t="s">
        <v>42</v>
      </c>
      <c r="C19" s="16" t="s">
        <v>43</v>
      </c>
      <c r="D19" s="16">
        <v>100</v>
      </c>
      <c r="E19" s="98">
        <v>26548.76</v>
      </c>
      <c r="F19" s="99">
        <v>47</v>
      </c>
      <c r="G19" s="99">
        <v>42</v>
      </c>
      <c r="H19" s="98">
        <f t="shared" si="0"/>
        <v>564.87</v>
      </c>
    </row>
    <row r="20" spans="1:8" ht="13" x14ac:dyDescent="0.3">
      <c r="A20" s="16" t="s">
        <v>44</v>
      </c>
      <c r="B20" s="16" t="s">
        <v>45</v>
      </c>
      <c r="C20" s="16" t="s">
        <v>46</v>
      </c>
      <c r="D20" s="16">
        <v>100</v>
      </c>
      <c r="E20" s="98">
        <v>69243.89</v>
      </c>
      <c r="F20" s="99">
        <v>198</v>
      </c>
      <c r="G20" s="99">
        <v>89</v>
      </c>
      <c r="H20" s="98">
        <f t="shared" si="0"/>
        <v>349.72</v>
      </c>
    </row>
    <row r="21" spans="1:8" ht="13" x14ac:dyDescent="0.3">
      <c r="A21" s="16" t="s">
        <v>47</v>
      </c>
      <c r="B21" s="16" t="s">
        <v>48</v>
      </c>
      <c r="C21" s="16" t="s">
        <v>49</v>
      </c>
      <c r="D21" s="16">
        <v>100</v>
      </c>
      <c r="E21" s="98">
        <v>12183.52</v>
      </c>
      <c r="F21" s="99">
        <v>680</v>
      </c>
      <c r="G21" s="99">
        <v>174</v>
      </c>
      <c r="H21" s="98">
        <f t="shared" si="0"/>
        <v>17.920000000000002</v>
      </c>
    </row>
    <row r="22" spans="1:8" ht="13" x14ac:dyDescent="0.3">
      <c r="A22" s="16" t="s">
        <v>50</v>
      </c>
      <c r="B22" s="16" t="s">
        <v>51</v>
      </c>
      <c r="C22" s="16" t="s">
        <v>52</v>
      </c>
      <c r="D22" s="16">
        <v>100</v>
      </c>
      <c r="E22" s="98">
        <v>11990.18</v>
      </c>
      <c r="F22" s="99">
        <v>7</v>
      </c>
      <c r="G22" s="99">
        <v>5</v>
      </c>
      <c r="H22" s="98">
        <f t="shared" si="0"/>
        <v>1712.88</v>
      </c>
    </row>
    <row r="23" spans="1:8" ht="13" x14ac:dyDescent="0.3">
      <c r="A23" s="16" t="s">
        <v>53</v>
      </c>
      <c r="B23" s="16" t="s">
        <v>54</v>
      </c>
      <c r="C23" s="16" t="s">
        <v>55</v>
      </c>
      <c r="D23" s="16">
        <v>100</v>
      </c>
      <c r="E23" s="98">
        <v>648380.24</v>
      </c>
      <c r="F23" s="99">
        <v>133</v>
      </c>
      <c r="G23" s="99">
        <v>26</v>
      </c>
      <c r="H23" s="98">
        <f t="shared" si="0"/>
        <v>4875.04</v>
      </c>
    </row>
    <row r="24" spans="1:8" ht="13" x14ac:dyDescent="0.3">
      <c r="A24" s="16" t="s">
        <v>56</v>
      </c>
      <c r="B24" s="16" t="s">
        <v>57</v>
      </c>
      <c r="C24" s="16" t="s">
        <v>58</v>
      </c>
      <c r="D24" s="16">
        <v>100</v>
      </c>
      <c r="E24" s="98">
        <v>758470.94</v>
      </c>
      <c r="F24" s="99">
        <v>159</v>
      </c>
      <c r="G24" s="99">
        <v>36</v>
      </c>
      <c r="H24" s="98">
        <f t="shared" si="0"/>
        <v>4770.26</v>
      </c>
    </row>
    <row r="25" spans="1:8" ht="39" x14ac:dyDescent="0.3">
      <c r="A25" s="11" t="s">
        <v>59</v>
      </c>
      <c r="B25" s="12" t="s">
        <v>60</v>
      </c>
      <c r="C25" s="12" t="s">
        <v>61</v>
      </c>
      <c r="D25" s="18" t="s">
        <v>62</v>
      </c>
      <c r="E25" s="19">
        <f>SUM(E26+E27+E28)</f>
        <v>40944925.399999999</v>
      </c>
      <c r="F25" s="20">
        <f>SUM(F26+F27+F28)</f>
        <v>4109946</v>
      </c>
      <c r="G25" s="20">
        <v>507624</v>
      </c>
      <c r="H25" s="14">
        <f t="shared" si="0"/>
        <v>9.9600000000000009</v>
      </c>
    </row>
    <row r="26" spans="1:8" ht="13" x14ac:dyDescent="0.3">
      <c r="A26" s="16" t="s">
        <v>59</v>
      </c>
      <c r="B26" s="16" t="s">
        <v>60</v>
      </c>
      <c r="C26" s="16" t="s">
        <v>61</v>
      </c>
      <c r="D26" s="16">
        <v>50</v>
      </c>
      <c r="E26" s="98">
        <v>1645947.85</v>
      </c>
      <c r="F26" s="99">
        <v>85390</v>
      </c>
      <c r="G26" s="187">
        <v>507624</v>
      </c>
      <c r="H26" s="98">
        <f t="shared" si="0"/>
        <v>19.28</v>
      </c>
    </row>
    <row r="27" spans="1:8" ht="13" x14ac:dyDescent="0.3">
      <c r="A27" s="16" t="s">
        <v>59</v>
      </c>
      <c r="B27" s="16" t="s">
        <v>60</v>
      </c>
      <c r="C27" s="16" t="s">
        <v>61</v>
      </c>
      <c r="D27" s="16">
        <v>75</v>
      </c>
      <c r="E27" s="98">
        <v>38320408.689999998</v>
      </c>
      <c r="F27" s="99">
        <v>4020897</v>
      </c>
      <c r="G27" s="189"/>
      <c r="H27" s="98">
        <f t="shared" si="0"/>
        <v>9.5299999999999994</v>
      </c>
    </row>
    <row r="28" spans="1:8" ht="13" x14ac:dyDescent="0.3">
      <c r="A28" s="16" t="s">
        <v>59</v>
      </c>
      <c r="B28" s="16" t="s">
        <v>60</v>
      </c>
      <c r="C28" s="16" t="s">
        <v>61</v>
      </c>
      <c r="D28" s="16">
        <v>100</v>
      </c>
      <c r="E28" s="98">
        <v>978568.86</v>
      </c>
      <c r="F28" s="99">
        <v>3659</v>
      </c>
      <c r="G28" s="188"/>
      <c r="H28" s="98">
        <f t="shared" si="0"/>
        <v>267.44</v>
      </c>
    </row>
    <row r="29" spans="1:8" ht="13" x14ac:dyDescent="0.3">
      <c r="A29" s="16" t="s">
        <v>63</v>
      </c>
      <c r="B29" s="16" t="s">
        <v>64</v>
      </c>
      <c r="C29" s="16" t="s">
        <v>65</v>
      </c>
      <c r="D29" s="16">
        <v>75</v>
      </c>
      <c r="E29" s="98">
        <v>3.4</v>
      </c>
      <c r="F29" s="99">
        <v>1</v>
      </c>
      <c r="G29" s="187">
        <v>2</v>
      </c>
      <c r="H29" s="98">
        <f t="shared" si="0"/>
        <v>3.4</v>
      </c>
    </row>
    <row r="30" spans="1:8" ht="13" x14ac:dyDescent="0.3">
      <c r="A30" s="16" t="s">
        <v>63</v>
      </c>
      <c r="B30" s="16" t="s">
        <v>64</v>
      </c>
      <c r="C30" s="16" t="s">
        <v>65</v>
      </c>
      <c r="D30" s="16">
        <v>100</v>
      </c>
      <c r="E30" s="98">
        <v>4.8899999999999997</v>
      </c>
      <c r="F30" s="99">
        <v>1</v>
      </c>
      <c r="G30" s="188"/>
      <c r="H30" s="98">
        <f t="shared" si="0"/>
        <v>4.8899999999999997</v>
      </c>
    </row>
    <row r="31" spans="1:8" ht="13" x14ac:dyDescent="0.3">
      <c r="A31" s="16" t="s">
        <v>66</v>
      </c>
      <c r="B31" s="16" t="s">
        <v>67</v>
      </c>
      <c r="C31" s="16" t="s">
        <v>68</v>
      </c>
      <c r="D31" s="16">
        <v>75</v>
      </c>
      <c r="E31" s="98">
        <v>3.4</v>
      </c>
      <c r="F31" s="99">
        <v>1</v>
      </c>
      <c r="G31" s="99">
        <v>1</v>
      </c>
      <c r="H31" s="98">
        <f t="shared" si="0"/>
        <v>3.4</v>
      </c>
    </row>
    <row r="32" spans="1:8" ht="13" x14ac:dyDescent="0.3">
      <c r="A32" s="16" t="s">
        <v>69</v>
      </c>
      <c r="B32" s="16" t="s">
        <v>70</v>
      </c>
      <c r="C32" s="16" t="s">
        <v>71</v>
      </c>
      <c r="D32" s="16">
        <v>100</v>
      </c>
      <c r="E32" s="98">
        <v>4.8899999999999997</v>
      </c>
      <c r="F32" s="99">
        <v>1</v>
      </c>
      <c r="G32" s="99">
        <v>1</v>
      </c>
      <c r="H32" s="98">
        <f t="shared" si="0"/>
        <v>4.8899999999999997</v>
      </c>
    </row>
    <row r="33" spans="1:8" ht="13" x14ac:dyDescent="0.3">
      <c r="A33" s="16" t="s">
        <v>72</v>
      </c>
      <c r="B33" s="16" t="s">
        <v>73</v>
      </c>
      <c r="C33" s="16" t="s">
        <v>74</v>
      </c>
      <c r="D33" s="16">
        <v>75</v>
      </c>
      <c r="E33" s="98">
        <v>15703870.710000001</v>
      </c>
      <c r="F33" s="99">
        <v>2948595</v>
      </c>
      <c r="G33" s="187">
        <v>478085</v>
      </c>
      <c r="H33" s="98">
        <f t="shared" si="0"/>
        <v>5.33</v>
      </c>
    </row>
    <row r="34" spans="1:8" ht="13" x14ac:dyDescent="0.3">
      <c r="A34" s="16" t="s">
        <v>72</v>
      </c>
      <c r="B34" s="16" t="s">
        <v>73</v>
      </c>
      <c r="C34" s="16" t="s">
        <v>74</v>
      </c>
      <c r="D34" s="16">
        <v>100</v>
      </c>
      <c r="E34" s="98">
        <v>7223.45</v>
      </c>
      <c r="F34" s="99">
        <v>1005</v>
      </c>
      <c r="G34" s="188"/>
      <c r="H34" s="98">
        <f t="shared" si="0"/>
        <v>7.19</v>
      </c>
    </row>
    <row r="35" spans="1:8" ht="13" x14ac:dyDescent="0.3">
      <c r="A35" s="16" t="s">
        <v>75</v>
      </c>
      <c r="B35" s="16" t="s">
        <v>76</v>
      </c>
      <c r="C35" s="16" t="s">
        <v>77</v>
      </c>
      <c r="D35" s="16">
        <v>75</v>
      </c>
      <c r="E35" s="98">
        <v>14014883.42</v>
      </c>
      <c r="F35" s="99">
        <v>2638694</v>
      </c>
      <c r="G35" s="187">
        <v>438494</v>
      </c>
      <c r="H35" s="98">
        <f t="shared" si="0"/>
        <v>5.31</v>
      </c>
    </row>
    <row r="36" spans="1:8" ht="13" x14ac:dyDescent="0.3">
      <c r="A36" s="16" t="s">
        <v>75</v>
      </c>
      <c r="B36" s="16" t="s">
        <v>76</v>
      </c>
      <c r="C36" s="16" t="s">
        <v>77</v>
      </c>
      <c r="D36" s="16">
        <v>100</v>
      </c>
      <c r="E36" s="98">
        <v>3400.67</v>
      </c>
      <c r="F36" s="99">
        <v>534</v>
      </c>
      <c r="G36" s="188"/>
      <c r="H36" s="98">
        <f t="shared" si="0"/>
        <v>6.37</v>
      </c>
    </row>
    <row r="37" spans="1:8" ht="13" x14ac:dyDescent="0.3">
      <c r="A37" s="16" t="s">
        <v>78</v>
      </c>
      <c r="B37" s="16" t="s">
        <v>79</v>
      </c>
      <c r="C37" s="16" t="s">
        <v>80</v>
      </c>
      <c r="D37" s="16">
        <v>75</v>
      </c>
      <c r="E37" s="98">
        <v>956990.06</v>
      </c>
      <c r="F37" s="99">
        <v>177342</v>
      </c>
      <c r="G37" s="187">
        <v>30098</v>
      </c>
      <c r="H37" s="98">
        <f t="shared" si="0"/>
        <v>5.4</v>
      </c>
    </row>
    <row r="38" spans="1:8" ht="13" x14ac:dyDescent="0.3">
      <c r="A38" s="16" t="s">
        <v>78</v>
      </c>
      <c r="B38" s="16" t="s">
        <v>79</v>
      </c>
      <c r="C38" s="16" t="s">
        <v>80</v>
      </c>
      <c r="D38" s="16">
        <v>100</v>
      </c>
      <c r="E38" s="98">
        <v>127.73</v>
      </c>
      <c r="F38" s="99">
        <v>13</v>
      </c>
      <c r="G38" s="188"/>
      <c r="H38" s="98">
        <f t="shared" si="0"/>
        <v>9.83</v>
      </c>
    </row>
    <row r="39" spans="1:8" ht="13" x14ac:dyDescent="0.3">
      <c r="A39" s="16" t="s">
        <v>81</v>
      </c>
      <c r="B39" s="16" t="s">
        <v>82</v>
      </c>
      <c r="C39" s="16" t="s">
        <v>83</v>
      </c>
      <c r="D39" s="16">
        <v>75</v>
      </c>
      <c r="E39" s="98">
        <v>11331.96</v>
      </c>
      <c r="F39" s="99">
        <v>1610</v>
      </c>
      <c r="G39" s="187">
        <v>371</v>
      </c>
      <c r="H39" s="98">
        <f t="shared" si="0"/>
        <v>7.04</v>
      </c>
    </row>
    <row r="40" spans="1:8" ht="13" x14ac:dyDescent="0.3">
      <c r="A40" s="16" t="s">
        <v>81</v>
      </c>
      <c r="B40" s="16" t="s">
        <v>82</v>
      </c>
      <c r="C40" s="16" t="s">
        <v>83</v>
      </c>
      <c r="D40" s="16">
        <v>100</v>
      </c>
      <c r="E40" s="98">
        <v>46.1</v>
      </c>
      <c r="F40" s="99">
        <v>4</v>
      </c>
      <c r="G40" s="188"/>
      <c r="H40" s="98">
        <f t="shared" si="0"/>
        <v>11.53</v>
      </c>
    </row>
    <row r="41" spans="1:8" ht="13" x14ac:dyDescent="0.3">
      <c r="A41" s="16" t="s">
        <v>84</v>
      </c>
      <c r="B41" s="16" t="s">
        <v>85</v>
      </c>
      <c r="C41" s="16" t="s">
        <v>86</v>
      </c>
      <c r="D41" s="16">
        <v>75</v>
      </c>
      <c r="E41" s="98">
        <v>4006.29</v>
      </c>
      <c r="F41" s="99">
        <v>1328</v>
      </c>
      <c r="G41" s="99">
        <v>369</v>
      </c>
      <c r="H41" s="98">
        <f t="shared" si="0"/>
        <v>3.02</v>
      </c>
    </row>
    <row r="42" spans="1:8" ht="13" x14ac:dyDescent="0.3">
      <c r="A42" s="16" t="s">
        <v>87</v>
      </c>
      <c r="B42" s="16" t="s">
        <v>88</v>
      </c>
      <c r="C42" s="16" t="s">
        <v>89</v>
      </c>
      <c r="D42" s="16">
        <v>75</v>
      </c>
      <c r="E42" s="98">
        <v>716658.98</v>
      </c>
      <c r="F42" s="99">
        <v>129621</v>
      </c>
      <c r="G42" s="187">
        <v>23702</v>
      </c>
      <c r="H42" s="98">
        <f t="shared" si="0"/>
        <v>5.53</v>
      </c>
    </row>
    <row r="43" spans="1:8" ht="13" x14ac:dyDescent="0.3">
      <c r="A43" s="16" t="s">
        <v>87</v>
      </c>
      <c r="B43" s="16" t="s">
        <v>88</v>
      </c>
      <c r="C43" s="16" t="s">
        <v>89</v>
      </c>
      <c r="D43" s="16">
        <v>100</v>
      </c>
      <c r="E43" s="98">
        <v>3648.95</v>
      </c>
      <c r="F43" s="99">
        <v>454</v>
      </c>
      <c r="G43" s="188"/>
      <c r="H43" s="98">
        <f t="shared" si="0"/>
        <v>8.0399999999999991</v>
      </c>
    </row>
    <row r="44" spans="1:8" ht="13" x14ac:dyDescent="0.3">
      <c r="A44" s="16" t="s">
        <v>90</v>
      </c>
      <c r="B44" s="16" t="s">
        <v>91</v>
      </c>
      <c r="C44" s="16" t="s">
        <v>92</v>
      </c>
      <c r="D44" s="16">
        <v>75</v>
      </c>
      <c r="E44" s="98">
        <v>4219444.5</v>
      </c>
      <c r="F44" s="99">
        <v>397175</v>
      </c>
      <c r="G44" s="187">
        <v>96024</v>
      </c>
      <c r="H44" s="98">
        <f t="shared" si="0"/>
        <v>10.62</v>
      </c>
    </row>
    <row r="45" spans="1:8" ht="13" x14ac:dyDescent="0.3">
      <c r="A45" s="16" t="s">
        <v>90</v>
      </c>
      <c r="B45" s="16" t="s">
        <v>91</v>
      </c>
      <c r="C45" s="16" t="s">
        <v>92</v>
      </c>
      <c r="D45" s="16">
        <v>100</v>
      </c>
      <c r="E45" s="98">
        <v>341.86</v>
      </c>
      <c r="F45" s="99">
        <v>17</v>
      </c>
      <c r="G45" s="188"/>
      <c r="H45" s="98">
        <f t="shared" si="0"/>
        <v>20.11</v>
      </c>
    </row>
    <row r="46" spans="1:8" ht="13" x14ac:dyDescent="0.3">
      <c r="A46" s="16" t="s">
        <v>93</v>
      </c>
      <c r="B46" s="16" t="s">
        <v>94</v>
      </c>
      <c r="C46" s="16" t="s">
        <v>95</v>
      </c>
      <c r="D46" s="16">
        <v>75</v>
      </c>
      <c r="E46" s="98">
        <v>3275498.47</v>
      </c>
      <c r="F46" s="99">
        <v>283269</v>
      </c>
      <c r="G46" s="187">
        <v>68706</v>
      </c>
      <c r="H46" s="98">
        <f t="shared" si="0"/>
        <v>11.56</v>
      </c>
    </row>
    <row r="47" spans="1:8" ht="13" x14ac:dyDescent="0.3">
      <c r="A47" s="16" t="s">
        <v>93</v>
      </c>
      <c r="B47" s="16" t="s">
        <v>94</v>
      </c>
      <c r="C47" s="16" t="s">
        <v>95</v>
      </c>
      <c r="D47" s="16">
        <v>100</v>
      </c>
      <c r="E47" s="98">
        <v>209.42</v>
      </c>
      <c r="F47" s="99">
        <v>10</v>
      </c>
      <c r="G47" s="188"/>
      <c r="H47" s="98">
        <f t="shared" si="0"/>
        <v>20.94</v>
      </c>
    </row>
    <row r="48" spans="1:8" ht="13" x14ac:dyDescent="0.3">
      <c r="A48" s="16" t="s">
        <v>96</v>
      </c>
      <c r="B48" s="16" t="s">
        <v>97</v>
      </c>
      <c r="C48" s="16" t="s">
        <v>98</v>
      </c>
      <c r="D48" s="16">
        <v>75</v>
      </c>
      <c r="E48" s="98">
        <v>7230.25</v>
      </c>
      <c r="F48" s="99">
        <v>2438</v>
      </c>
      <c r="G48" s="99">
        <v>786</v>
      </c>
      <c r="H48" s="98">
        <f t="shared" si="0"/>
        <v>2.97</v>
      </c>
    </row>
    <row r="49" spans="1:8" ht="13" x14ac:dyDescent="0.3">
      <c r="A49" s="16" t="s">
        <v>99</v>
      </c>
      <c r="B49" s="16" t="s">
        <v>100</v>
      </c>
      <c r="C49" s="16" t="s">
        <v>101</v>
      </c>
      <c r="D49" s="16">
        <v>75</v>
      </c>
      <c r="E49" s="98">
        <v>936715.78</v>
      </c>
      <c r="F49" s="99">
        <v>111468</v>
      </c>
      <c r="G49" s="187">
        <v>31374</v>
      </c>
      <c r="H49" s="98">
        <f t="shared" si="0"/>
        <v>8.4</v>
      </c>
    </row>
    <row r="50" spans="1:8" ht="13" x14ac:dyDescent="0.3">
      <c r="A50" s="16" t="s">
        <v>99</v>
      </c>
      <c r="B50" s="16" t="s">
        <v>100</v>
      </c>
      <c r="C50" s="16" t="s">
        <v>101</v>
      </c>
      <c r="D50" s="16">
        <v>100</v>
      </c>
      <c r="E50" s="98">
        <v>132.44</v>
      </c>
      <c r="F50" s="99">
        <v>7</v>
      </c>
      <c r="G50" s="188"/>
      <c r="H50" s="98">
        <f t="shared" si="0"/>
        <v>18.920000000000002</v>
      </c>
    </row>
    <row r="51" spans="1:8" ht="13" x14ac:dyDescent="0.3">
      <c r="A51" s="16" t="s">
        <v>102</v>
      </c>
      <c r="B51" s="16" t="s">
        <v>103</v>
      </c>
      <c r="C51" s="16" t="s">
        <v>104</v>
      </c>
      <c r="D51" s="16">
        <v>75</v>
      </c>
      <c r="E51" s="98">
        <v>18124256.780000001</v>
      </c>
      <c r="F51" s="99">
        <v>618472</v>
      </c>
      <c r="G51" s="187">
        <v>98300</v>
      </c>
      <c r="H51" s="98">
        <f t="shared" si="0"/>
        <v>29.3</v>
      </c>
    </row>
    <row r="52" spans="1:8" ht="13" x14ac:dyDescent="0.3">
      <c r="A52" s="16" t="s">
        <v>102</v>
      </c>
      <c r="B52" s="16" t="s">
        <v>103</v>
      </c>
      <c r="C52" s="16" t="s">
        <v>104</v>
      </c>
      <c r="D52" s="16">
        <v>100</v>
      </c>
      <c r="E52" s="98">
        <v>3801.87</v>
      </c>
      <c r="F52" s="99">
        <v>274</v>
      </c>
      <c r="G52" s="188"/>
      <c r="H52" s="98">
        <f t="shared" si="0"/>
        <v>13.88</v>
      </c>
    </row>
    <row r="53" spans="1:8" ht="13" x14ac:dyDescent="0.3">
      <c r="A53" s="16" t="s">
        <v>105</v>
      </c>
      <c r="B53" s="16" t="s">
        <v>106</v>
      </c>
      <c r="C53" s="16" t="s">
        <v>107</v>
      </c>
      <c r="D53" s="16">
        <v>75</v>
      </c>
      <c r="E53" s="98">
        <v>1457.61</v>
      </c>
      <c r="F53" s="99">
        <v>327</v>
      </c>
      <c r="G53" s="187">
        <v>97</v>
      </c>
      <c r="H53" s="98">
        <f t="shared" si="0"/>
        <v>4.46</v>
      </c>
    </row>
    <row r="54" spans="1:8" ht="13" x14ac:dyDescent="0.3">
      <c r="A54" s="16" t="s">
        <v>105</v>
      </c>
      <c r="B54" s="16" t="s">
        <v>106</v>
      </c>
      <c r="C54" s="16" t="s">
        <v>107</v>
      </c>
      <c r="D54" s="16">
        <v>100</v>
      </c>
      <c r="E54" s="98">
        <v>72.650000000000006</v>
      </c>
      <c r="F54" s="99">
        <v>11</v>
      </c>
      <c r="G54" s="188"/>
      <c r="H54" s="98">
        <f t="shared" si="0"/>
        <v>6.6</v>
      </c>
    </row>
    <row r="55" spans="1:8" ht="13" x14ac:dyDescent="0.3">
      <c r="A55" s="16" t="s">
        <v>108</v>
      </c>
      <c r="B55" s="16" t="s">
        <v>109</v>
      </c>
      <c r="C55" s="16" t="s">
        <v>110</v>
      </c>
      <c r="D55" s="16">
        <v>75</v>
      </c>
      <c r="E55" s="98">
        <v>506122.79</v>
      </c>
      <c r="F55" s="99">
        <v>25310</v>
      </c>
      <c r="G55" s="187">
        <v>6836</v>
      </c>
      <c r="H55" s="98">
        <f t="shared" si="0"/>
        <v>20</v>
      </c>
    </row>
    <row r="56" spans="1:8" ht="13" x14ac:dyDescent="0.3">
      <c r="A56" s="16" t="s">
        <v>108</v>
      </c>
      <c r="B56" s="16" t="s">
        <v>109</v>
      </c>
      <c r="C56" s="16" t="s">
        <v>110</v>
      </c>
      <c r="D56" s="16">
        <v>100</v>
      </c>
      <c r="E56" s="98">
        <v>325.62</v>
      </c>
      <c r="F56" s="99">
        <v>41</v>
      </c>
      <c r="G56" s="188"/>
      <c r="H56" s="98">
        <f t="shared" si="0"/>
        <v>7.94</v>
      </c>
    </row>
    <row r="57" spans="1:8" ht="13" x14ac:dyDescent="0.3">
      <c r="A57" s="16" t="s">
        <v>111</v>
      </c>
      <c r="B57" s="16" t="s">
        <v>112</v>
      </c>
      <c r="C57" s="16" t="s">
        <v>113</v>
      </c>
      <c r="D57" s="16">
        <v>75</v>
      </c>
      <c r="E57" s="98">
        <v>13465138.619999999</v>
      </c>
      <c r="F57" s="99">
        <v>355273</v>
      </c>
      <c r="G57" s="99">
        <v>60034</v>
      </c>
      <c r="H57" s="98">
        <f t="shared" si="0"/>
        <v>37.9</v>
      </c>
    </row>
    <row r="58" spans="1:8" ht="13" x14ac:dyDescent="0.3">
      <c r="A58" s="16" t="s">
        <v>114</v>
      </c>
      <c r="B58" s="16" t="s">
        <v>115</v>
      </c>
      <c r="C58" s="16" t="s">
        <v>116</v>
      </c>
      <c r="D58" s="16">
        <v>75</v>
      </c>
      <c r="E58" s="98">
        <v>4151537.76</v>
      </c>
      <c r="F58" s="99">
        <v>237562</v>
      </c>
      <c r="G58" s="187">
        <v>54455</v>
      </c>
      <c r="H58" s="98">
        <f t="shared" si="0"/>
        <v>17.48</v>
      </c>
    </row>
    <row r="59" spans="1:8" ht="13" x14ac:dyDescent="0.3">
      <c r="A59" s="16" t="s">
        <v>114</v>
      </c>
      <c r="B59" s="16" t="s">
        <v>115</v>
      </c>
      <c r="C59" s="16" t="s">
        <v>116</v>
      </c>
      <c r="D59" s="16">
        <v>100</v>
      </c>
      <c r="E59" s="98">
        <v>3403.6</v>
      </c>
      <c r="F59" s="99">
        <v>222</v>
      </c>
      <c r="G59" s="188"/>
      <c r="H59" s="98">
        <f t="shared" si="0"/>
        <v>15.33</v>
      </c>
    </row>
    <row r="60" spans="1:8" ht="13" x14ac:dyDescent="0.3">
      <c r="A60" s="16" t="s">
        <v>117</v>
      </c>
      <c r="B60" s="16" t="s">
        <v>118</v>
      </c>
      <c r="C60" s="16" t="s">
        <v>119</v>
      </c>
      <c r="D60" s="16">
        <v>50</v>
      </c>
      <c r="E60" s="98">
        <v>1645947.85</v>
      </c>
      <c r="F60" s="99">
        <v>85390</v>
      </c>
      <c r="G60" s="187">
        <v>30416</v>
      </c>
      <c r="H60" s="98">
        <f t="shared" si="0"/>
        <v>19.28</v>
      </c>
    </row>
    <row r="61" spans="1:8" ht="13" x14ac:dyDescent="0.3">
      <c r="A61" s="16" t="s">
        <v>117</v>
      </c>
      <c r="B61" s="16" t="s">
        <v>118</v>
      </c>
      <c r="C61" s="16" t="s">
        <v>119</v>
      </c>
      <c r="D61" s="16">
        <v>75</v>
      </c>
      <c r="E61" s="98">
        <v>272833.3</v>
      </c>
      <c r="F61" s="99">
        <v>56654</v>
      </c>
      <c r="G61" s="189"/>
      <c r="H61" s="98">
        <f t="shared" si="0"/>
        <v>4.82</v>
      </c>
    </row>
    <row r="62" spans="1:8" ht="13" x14ac:dyDescent="0.3">
      <c r="A62" s="16" t="s">
        <v>117</v>
      </c>
      <c r="B62" s="16" t="s">
        <v>118</v>
      </c>
      <c r="C62" s="16" t="s">
        <v>119</v>
      </c>
      <c r="D62" s="16">
        <v>100</v>
      </c>
      <c r="E62" s="98">
        <v>8971.66</v>
      </c>
      <c r="F62" s="99">
        <v>209</v>
      </c>
      <c r="G62" s="188"/>
      <c r="H62" s="98">
        <f t="shared" si="0"/>
        <v>42.93</v>
      </c>
    </row>
    <row r="63" spans="1:8" ht="13" x14ac:dyDescent="0.3">
      <c r="A63" s="16" t="s">
        <v>120</v>
      </c>
      <c r="B63" s="16" t="s">
        <v>121</v>
      </c>
      <c r="C63" s="16" t="s">
        <v>122</v>
      </c>
      <c r="D63" s="16">
        <v>50</v>
      </c>
      <c r="E63" s="98">
        <v>6976.7</v>
      </c>
      <c r="F63" s="99">
        <v>362</v>
      </c>
      <c r="G63" s="99">
        <v>68</v>
      </c>
      <c r="H63" s="98">
        <f t="shared" si="0"/>
        <v>19.27</v>
      </c>
    </row>
    <row r="64" spans="1:8" ht="13" x14ac:dyDescent="0.3">
      <c r="A64" s="16" t="s">
        <v>123</v>
      </c>
      <c r="B64" s="16" t="s">
        <v>124</v>
      </c>
      <c r="C64" s="16" t="s">
        <v>125</v>
      </c>
      <c r="D64" s="16">
        <v>50</v>
      </c>
      <c r="E64" s="98">
        <v>13115.37</v>
      </c>
      <c r="F64" s="99">
        <v>596</v>
      </c>
      <c r="G64" s="187">
        <v>167</v>
      </c>
      <c r="H64" s="98">
        <f t="shared" si="0"/>
        <v>22.01</v>
      </c>
    </row>
    <row r="65" spans="1:8" ht="13" x14ac:dyDescent="0.3">
      <c r="A65" s="16" t="s">
        <v>123</v>
      </c>
      <c r="B65" s="16" t="s">
        <v>124</v>
      </c>
      <c r="C65" s="16" t="s">
        <v>125</v>
      </c>
      <c r="D65" s="16">
        <v>75</v>
      </c>
      <c r="E65" s="98">
        <v>861.03</v>
      </c>
      <c r="F65" s="99">
        <v>84</v>
      </c>
      <c r="G65" s="189"/>
      <c r="H65" s="98">
        <f t="shared" si="0"/>
        <v>10.25</v>
      </c>
    </row>
    <row r="66" spans="1:8" ht="13" x14ac:dyDescent="0.3">
      <c r="A66" s="16" t="s">
        <v>123</v>
      </c>
      <c r="B66" s="16" t="s">
        <v>124</v>
      </c>
      <c r="C66" s="16" t="s">
        <v>125</v>
      </c>
      <c r="D66" s="16">
        <v>100</v>
      </c>
      <c r="E66" s="98">
        <v>461.7</v>
      </c>
      <c r="F66" s="99">
        <v>8</v>
      </c>
      <c r="G66" s="188"/>
      <c r="H66" s="98">
        <f t="shared" si="0"/>
        <v>57.71</v>
      </c>
    </row>
    <row r="67" spans="1:8" ht="13" x14ac:dyDescent="0.3">
      <c r="A67" s="16" t="s">
        <v>126</v>
      </c>
      <c r="B67" s="16" t="s">
        <v>127</v>
      </c>
      <c r="C67" s="16" t="s">
        <v>128</v>
      </c>
      <c r="D67" s="16">
        <v>50</v>
      </c>
      <c r="E67" s="98">
        <v>228137.53</v>
      </c>
      <c r="F67" s="99">
        <v>11695</v>
      </c>
      <c r="G67" s="187">
        <v>6849</v>
      </c>
      <c r="H67" s="98">
        <f t="shared" si="0"/>
        <v>19.510000000000002</v>
      </c>
    </row>
    <row r="68" spans="1:8" ht="13" x14ac:dyDescent="0.3">
      <c r="A68" s="16" t="s">
        <v>126</v>
      </c>
      <c r="B68" s="16" t="s">
        <v>127</v>
      </c>
      <c r="C68" s="16" t="s">
        <v>128</v>
      </c>
      <c r="D68" s="16">
        <v>75</v>
      </c>
      <c r="E68" s="98">
        <v>86164.03</v>
      </c>
      <c r="F68" s="99">
        <v>20986</v>
      </c>
      <c r="G68" s="189"/>
      <c r="H68" s="98">
        <f t="shared" si="0"/>
        <v>4.1100000000000003</v>
      </c>
    </row>
    <row r="69" spans="1:8" ht="13" x14ac:dyDescent="0.3">
      <c r="A69" s="16" t="s">
        <v>126</v>
      </c>
      <c r="B69" s="16" t="s">
        <v>127</v>
      </c>
      <c r="C69" s="16" t="s">
        <v>128</v>
      </c>
      <c r="D69" s="16">
        <v>100</v>
      </c>
      <c r="E69" s="98">
        <v>1071.45</v>
      </c>
      <c r="F69" s="99">
        <v>27</v>
      </c>
      <c r="G69" s="188"/>
      <c r="H69" s="98">
        <f t="shared" si="0"/>
        <v>39.68</v>
      </c>
    </row>
    <row r="70" spans="1:8" ht="13" x14ac:dyDescent="0.3">
      <c r="A70" s="16" t="s">
        <v>129</v>
      </c>
      <c r="B70" s="16" t="s">
        <v>130</v>
      </c>
      <c r="C70" s="16" t="s">
        <v>131</v>
      </c>
      <c r="D70" s="16">
        <v>75</v>
      </c>
      <c r="E70" s="98">
        <v>139691.19</v>
      </c>
      <c r="F70" s="99">
        <v>28948</v>
      </c>
      <c r="G70" s="99">
        <v>8602</v>
      </c>
      <c r="H70" s="98">
        <f t="shared" si="0"/>
        <v>4.83</v>
      </c>
    </row>
    <row r="71" spans="1:8" ht="13" x14ac:dyDescent="0.3">
      <c r="A71" s="16" t="s">
        <v>132</v>
      </c>
      <c r="B71" s="16" t="s">
        <v>133</v>
      </c>
      <c r="C71" s="16" t="s">
        <v>134</v>
      </c>
      <c r="D71" s="16">
        <v>75</v>
      </c>
      <c r="E71" s="98">
        <v>12484.52</v>
      </c>
      <c r="F71" s="99">
        <v>2772</v>
      </c>
      <c r="G71" s="99">
        <v>851</v>
      </c>
      <c r="H71" s="98">
        <f t="shared" si="0"/>
        <v>4.5</v>
      </c>
    </row>
    <row r="72" spans="1:8" ht="13" x14ac:dyDescent="0.3">
      <c r="A72" s="16" t="s">
        <v>135</v>
      </c>
      <c r="B72" s="16" t="s">
        <v>136</v>
      </c>
      <c r="C72" s="16" t="s">
        <v>137</v>
      </c>
      <c r="D72" s="16">
        <v>50</v>
      </c>
      <c r="E72" s="98">
        <v>1397718.25</v>
      </c>
      <c r="F72" s="99">
        <v>72737</v>
      </c>
      <c r="G72" s="187">
        <v>14826</v>
      </c>
      <c r="H72" s="98">
        <f t="shared" ref="H72:H135" si="1">ROUND(E72/F72,2)</f>
        <v>19.22</v>
      </c>
    </row>
    <row r="73" spans="1:8" ht="13" x14ac:dyDescent="0.3">
      <c r="A73" s="16" t="s">
        <v>135</v>
      </c>
      <c r="B73" s="16" t="s">
        <v>136</v>
      </c>
      <c r="C73" s="16" t="s">
        <v>137</v>
      </c>
      <c r="D73" s="16">
        <v>75</v>
      </c>
      <c r="E73" s="98">
        <v>30003.99</v>
      </c>
      <c r="F73" s="99">
        <v>3407</v>
      </c>
      <c r="G73" s="189"/>
      <c r="H73" s="98">
        <f t="shared" si="1"/>
        <v>8.81</v>
      </c>
    </row>
    <row r="74" spans="1:8" ht="13" x14ac:dyDescent="0.3">
      <c r="A74" s="16" t="s">
        <v>135</v>
      </c>
      <c r="B74" s="16" t="s">
        <v>136</v>
      </c>
      <c r="C74" s="16" t="s">
        <v>137</v>
      </c>
      <c r="D74" s="16">
        <v>100</v>
      </c>
      <c r="E74" s="98">
        <v>7296.13</v>
      </c>
      <c r="F74" s="99">
        <v>162</v>
      </c>
      <c r="G74" s="188"/>
      <c r="H74" s="98">
        <f t="shared" si="1"/>
        <v>45.04</v>
      </c>
    </row>
    <row r="75" spans="1:8" ht="13" x14ac:dyDescent="0.3">
      <c r="A75" s="16" t="s">
        <v>138</v>
      </c>
      <c r="B75" s="16" t="s">
        <v>139</v>
      </c>
      <c r="C75" s="16" t="s">
        <v>140</v>
      </c>
      <c r="D75" s="16">
        <v>75</v>
      </c>
      <c r="E75" s="98">
        <v>3628.54</v>
      </c>
      <c r="F75" s="99">
        <v>457</v>
      </c>
      <c r="G75" s="187">
        <v>126</v>
      </c>
      <c r="H75" s="98">
        <f t="shared" si="1"/>
        <v>7.94</v>
      </c>
    </row>
    <row r="76" spans="1:8" ht="13" x14ac:dyDescent="0.3">
      <c r="A76" s="16" t="s">
        <v>138</v>
      </c>
      <c r="B76" s="16" t="s">
        <v>139</v>
      </c>
      <c r="C76" s="16" t="s">
        <v>140</v>
      </c>
      <c r="D76" s="16">
        <v>100</v>
      </c>
      <c r="E76" s="98">
        <v>142.38</v>
      </c>
      <c r="F76" s="99">
        <v>12</v>
      </c>
      <c r="G76" s="188"/>
      <c r="H76" s="98">
        <f t="shared" si="1"/>
        <v>11.87</v>
      </c>
    </row>
    <row r="77" spans="1:8" ht="13" x14ac:dyDescent="0.3">
      <c r="A77" s="16" t="s">
        <v>141</v>
      </c>
      <c r="B77" s="16" t="s">
        <v>142</v>
      </c>
      <c r="C77" s="16" t="s">
        <v>143</v>
      </c>
      <c r="D77" s="16">
        <v>100</v>
      </c>
      <c r="E77" s="98">
        <v>958225.13</v>
      </c>
      <c r="F77" s="99">
        <v>2153</v>
      </c>
      <c r="G77" s="99">
        <v>401</v>
      </c>
      <c r="H77" s="98">
        <f t="shared" si="1"/>
        <v>445.07</v>
      </c>
    </row>
    <row r="78" spans="1:8" ht="13" x14ac:dyDescent="0.3">
      <c r="A78" s="16" t="s">
        <v>144</v>
      </c>
      <c r="B78" s="16" t="s">
        <v>145</v>
      </c>
      <c r="C78" s="16" t="s">
        <v>143</v>
      </c>
      <c r="D78" s="16">
        <v>100</v>
      </c>
      <c r="E78" s="98">
        <v>958225.13</v>
      </c>
      <c r="F78" s="99">
        <v>2153</v>
      </c>
      <c r="G78" s="99">
        <v>401</v>
      </c>
      <c r="H78" s="98">
        <f t="shared" si="1"/>
        <v>445.07</v>
      </c>
    </row>
    <row r="79" spans="1:8" ht="65" x14ac:dyDescent="0.3">
      <c r="A79" s="11" t="s">
        <v>146</v>
      </c>
      <c r="B79" s="12" t="s">
        <v>147</v>
      </c>
      <c r="C79" s="12" t="s">
        <v>148</v>
      </c>
      <c r="D79" s="18" t="s">
        <v>149</v>
      </c>
      <c r="E79" s="19">
        <f>SUM(E80+E81)</f>
        <v>74935311.680000007</v>
      </c>
      <c r="F79" s="20">
        <f>SUM(F80+F81)</f>
        <v>123453</v>
      </c>
      <c r="G79" s="20">
        <v>23882</v>
      </c>
      <c r="H79" s="14">
        <f t="shared" si="1"/>
        <v>606.99</v>
      </c>
    </row>
    <row r="80" spans="1:8" ht="13" x14ac:dyDescent="0.3">
      <c r="A80" s="16" t="s">
        <v>146</v>
      </c>
      <c r="B80" s="16" t="s">
        <v>147</v>
      </c>
      <c r="C80" s="16" t="s">
        <v>148</v>
      </c>
      <c r="D80" s="16">
        <v>50</v>
      </c>
      <c r="E80" s="98">
        <v>196994.9</v>
      </c>
      <c r="F80" s="99">
        <v>11727</v>
      </c>
      <c r="G80" s="187">
        <v>23882</v>
      </c>
      <c r="H80" s="98">
        <f t="shared" si="1"/>
        <v>16.8</v>
      </c>
    </row>
    <row r="81" spans="1:8" ht="13" x14ac:dyDescent="0.3">
      <c r="A81" s="16" t="s">
        <v>146</v>
      </c>
      <c r="B81" s="16" t="s">
        <v>147</v>
      </c>
      <c r="C81" s="16" t="s">
        <v>148</v>
      </c>
      <c r="D81" s="16">
        <v>100</v>
      </c>
      <c r="E81" s="98">
        <v>74738316.780000001</v>
      </c>
      <c r="F81" s="99">
        <v>111726</v>
      </c>
      <c r="G81" s="188"/>
      <c r="H81" s="98">
        <f t="shared" si="1"/>
        <v>668.94</v>
      </c>
    </row>
    <row r="82" spans="1:8" ht="13" x14ac:dyDescent="0.3">
      <c r="A82" s="16" t="s">
        <v>150</v>
      </c>
      <c r="B82" s="16" t="s">
        <v>151</v>
      </c>
      <c r="C82" s="16" t="s">
        <v>152</v>
      </c>
      <c r="D82" s="16">
        <v>50</v>
      </c>
      <c r="E82" s="98">
        <v>1622.03</v>
      </c>
      <c r="F82" s="99">
        <v>87</v>
      </c>
      <c r="G82" s="187">
        <v>449</v>
      </c>
      <c r="H82" s="98">
        <f t="shared" si="1"/>
        <v>18.64</v>
      </c>
    </row>
    <row r="83" spans="1:8" ht="13" x14ac:dyDescent="0.3">
      <c r="A83" s="16" t="s">
        <v>150</v>
      </c>
      <c r="B83" s="16" t="s">
        <v>151</v>
      </c>
      <c r="C83" s="16" t="s">
        <v>152</v>
      </c>
      <c r="D83" s="16">
        <v>100</v>
      </c>
      <c r="E83" s="98">
        <v>949935.42</v>
      </c>
      <c r="F83" s="99">
        <v>3094</v>
      </c>
      <c r="G83" s="188"/>
      <c r="H83" s="98">
        <f t="shared" si="1"/>
        <v>307.02999999999997</v>
      </c>
    </row>
    <row r="84" spans="1:8" ht="13" x14ac:dyDescent="0.3">
      <c r="A84" s="16" t="s">
        <v>153</v>
      </c>
      <c r="B84" s="16" t="s">
        <v>154</v>
      </c>
      <c r="C84" s="16" t="s">
        <v>155</v>
      </c>
      <c r="D84" s="16">
        <v>50</v>
      </c>
      <c r="E84" s="98">
        <v>143.55000000000001</v>
      </c>
      <c r="F84" s="99">
        <v>4</v>
      </c>
      <c r="G84" s="187">
        <v>18</v>
      </c>
      <c r="H84" s="98">
        <f t="shared" si="1"/>
        <v>35.89</v>
      </c>
    </row>
    <row r="85" spans="1:8" ht="13" x14ac:dyDescent="0.3">
      <c r="A85" s="16" t="s">
        <v>153</v>
      </c>
      <c r="B85" s="16" t="s">
        <v>154</v>
      </c>
      <c r="C85" s="16" t="s">
        <v>155</v>
      </c>
      <c r="D85" s="16">
        <v>100</v>
      </c>
      <c r="E85" s="98">
        <v>45405.97</v>
      </c>
      <c r="F85" s="99">
        <v>66</v>
      </c>
      <c r="G85" s="188"/>
      <c r="H85" s="98">
        <f t="shared" si="1"/>
        <v>687.97</v>
      </c>
    </row>
    <row r="86" spans="1:8" ht="13" x14ac:dyDescent="0.3">
      <c r="A86" s="16" t="s">
        <v>156</v>
      </c>
      <c r="B86" s="16" t="s">
        <v>157</v>
      </c>
      <c r="C86" s="16" t="s">
        <v>158</v>
      </c>
      <c r="D86" s="16">
        <v>50</v>
      </c>
      <c r="E86" s="98">
        <v>250.88</v>
      </c>
      <c r="F86" s="99">
        <v>21</v>
      </c>
      <c r="G86" s="187">
        <v>51</v>
      </c>
      <c r="H86" s="98">
        <f t="shared" si="1"/>
        <v>11.95</v>
      </c>
    </row>
    <row r="87" spans="1:8" ht="13" x14ac:dyDescent="0.3">
      <c r="A87" s="16" t="s">
        <v>156</v>
      </c>
      <c r="B87" s="16" t="s">
        <v>157</v>
      </c>
      <c r="C87" s="16" t="s">
        <v>158</v>
      </c>
      <c r="D87" s="16">
        <v>100</v>
      </c>
      <c r="E87" s="98">
        <v>20326.88</v>
      </c>
      <c r="F87" s="99">
        <v>269</v>
      </c>
      <c r="G87" s="188"/>
      <c r="H87" s="98">
        <f t="shared" si="1"/>
        <v>75.56</v>
      </c>
    </row>
    <row r="88" spans="1:8" ht="13" x14ac:dyDescent="0.3">
      <c r="A88" s="16" t="s">
        <v>159</v>
      </c>
      <c r="B88" s="16" t="s">
        <v>160</v>
      </c>
      <c r="C88" s="16" t="s">
        <v>161</v>
      </c>
      <c r="D88" s="16">
        <v>50</v>
      </c>
      <c r="E88" s="98">
        <v>170.37</v>
      </c>
      <c r="F88" s="99">
        <v>5</v>
      </c>
      <c r="G88" s="187">
        <v>69</v>
      </c>
      <c r="H88" s="98">
        <f t="shared" si="1"/>
        <v>34.07</v>
      </c>
    </row>
    <row r="89" spans="1:8" ht="13" x14ac:dyDescent="0.3">
      <c r="A89" s="16" t="s">
        <v>159</v>
      </c>
      <c r="B89" s="16" t="s">
        <v>160</v>
      </c>
      <c r="C89" s="16" t="s">
        <v>161</v>
      </c>
      <c r="D89" s="16">
        <v>100</v>
      </c>
      <c r="E89" s="98">
        <v>30210.53</v>
      </c>
      <c r="F89" s="99">
        <v>393</v>
      </c>
      <c r="G89" s="188"/>
      <c r="H89" s="98">
        <f t="shared" si="1"/>
        <v>76.87</v>
      </c>
    </row>
    <row r="90" spans="1:8" ht="13" x14ac:dyDescent="0.3">
      <c r="A90" s="16" t="s">
        <v>162</v>
      </c>
      <c r="B90" s="16" t="s">
        <v>163</v>
      </c>
      <c r="C90" s="16" t="s">
        <v>164</v>
      </c>
      <c r="D90" s="16">
        <v>100</v>
      </c>
      <c r="E90" s="98">
        <v>447.61</v>
      </c>
      <c r="F90" s="99">
        <v>34</v>
      </c>
      <c r="G90" s="99">
        <v>6</v>
      </c>
      <c r="H90" s="98">
        <f t="shared" si="1"/>
        <v>13.17</v>
      </c>
    </row>
    <row r="91" spans="1:8" ht="13" x14ac:dyDescent="0.3">
      <c r="A91" s="16" t="s">
        <v>165</v>
      </c>
      <c r="B91" s="16" t="s">
        <v>166</v>
      </c>
      <c r="C91" s="16" t="s">
        <v>167</v>
      </c>
      <c r="D91" s="16">
        <v>50</v>
      </c>
      <c r="E91" s="98">
        <v>34.159999999999997</v>
      </c>
      <c r="F91" s="99">
        <v>5</v>
      </c>
      <c r="G91" s="187">
        <v>54</v>
      </c>
      <c r="H91" s="98">
        <f t="shared" si="1"/>
        <v>6.83</v>
      </c>
    </row>
    <row r="92" spans="1:8" ht="13" x14ac:dyDescent="0.3">
      <c r="A92" s="16" t="s">
        <v>165</v>
      </c>
      <c r="B92" s="16" t="s">
        <v>166</v>
      </c>
      <c r="C92" s="16" t="s">
        <v>167</v>
      </c>
      <c r="D92" s="16">
        <v>100</v>
      </c>
      <c r="E92" s="98">
        <v>172046.58</v>
      </c>
      <c r="F92" s="99">
        <v>382</v>
      </c>
      <c r="G92" s="188"/>
      <c r="H92" s="98">
        <f t="shared" si="1"/>
        <v>450.38</v>
      </c>
    </row>
    <row r="93" spans="1:8" ht="13" x14ac:dyDescent="0.3">
      <c r="A93" s="16" t="s">
        <v>168</v>
      </c>
      <c r="B93" s="16" t="s">
        <v>169</v>
      </c>
      <c r="C93" s="16" t="s">
        <v>170</v>
      </c>
      <c r="D93" s="16">
        <v>50</v>
      </c>
      <c r="E93" s="98">
        <v>31.47</v>
      </c>
      <c r="F93" s="99">
        <v>4</v>
      </c>
      <c r="G93" s="187">
        <v>27</v>
      </c>
      <c r="H93" s="98">
        <f t="shared" si="1"/>
        <v>7.87</v>
      </c>
    </row>
    <row r="94" spans="1:8" ht="13" x14ac:dyDescent="0.3">
      <c r="A94" s="16" t="s">
        <v>168</v>
      </c>
      <c r="B94" s="16" t="s">
        <v>169</v>
      </c>
      <c r="C94" s="16" t="s">
        <v>170</v>
      </c>
      <c r="D94" s="16">
        <v>100</v>
      </c>
      <c r="E94" s="98">
        <v>8057.37</v>
      </c>
      <c r="F94" s="99">
        <v>163</v>
      </c>
      <c r="G94" s="188"/>
      <c r="H94" s="98">
        <f t="shared" si="1"/>
        <v>49.43</v>
      </c>
    </row>
    <row r="95" spans="1:8" ht="13" x14ac:dyDescent="0.3">
      <c r="A95" s="16" t="s">
        <v>171</v>
      </c>
      <c r="B95" s="16" t="s">
        <v>172</v>
      </c>
      <c r="C95" s="16" t="s">
        <v>173</v>
      </c>
      <c r="D95" s="16">
        <v>50</v>
      </c>
      <c r="E95" s="98">
        <v>64.78</v>
      </c>
      <c r="F95" s="99">
        <v>2</v>
      </c>
      <c r="G95" s="187">
        <v>27</v>
      </c>
      <c r="H95" s="98">
        <f t="shared" si="1"/>
        <v>32.39</v>
      </c>
    </row>
    <row r="96" spans="1:8" ht="13" x14ac:dyDescent="0.3">
      <c r="A96" s="16" t="s">
        <v>171</v>
      </c>
      <c r="B96" s="16" t="s">
        <v>172</v>
      </c>
      <c r="C96" s="16" t="s">
        <v>173</v>
      </c>
      <c r="D96" s="16">
        <v>100</v>
      </c>
      <c r="E96" s="98">
        <v>37321.040000000001</v>
      </c>
      <c r="F96" s="99">
        <v>125</v>
      </c>
      <c r="G96" s="188"/>
      <c r="H96" s="98">
        <f t="shared" si="1"/>
        <v>298.57</v>
      </c>
    </row>
    <row r="97" spans="1:8" ht="13" x14ac:dyDescent="0.3">
      <c r="A97" s="16" t="s">
        <v>174</v>
      </c>
      <c r="B97" s="16" t="s">
        <v>175</v>
      </c>
      <c r="C97" s="16" t="s">
        <v>176</v>
      </c>
      <c r="D97" s="16">
        <v>50</v>
      </c>
      <c r="E97" s="98">
        <v>100.56</v>
      </c>
      <c r="F97" s="99">
        <v>2</v>
      </c>
      <c r="G97" s="187">
        <v>13</v>
      </c>
      <c r="H97" s="98">
        <f t="shared" si="1"/>
        <v>50.28</v>
      </c>
    </row>
    <row r="98" spans="1:8" ht="13" x14ac:dyDescent="0.3">
      <c r="A98" s="16" t="s">
        <v>174</v>
      </c>
      <c r="B98" s="16" t="s">
        <v>175</v>
      </c>
      <c r="C98" s="16" t="s">
        <v>176</v>
      </c>
      <c r="D98" s="16">
        <v>100</v>
      </c>
      <c r="E98" s="98">
        <v>671.3</v>
      </c>
      <c r="F98" s="99">
        <v>52</v>
      </c>
      <c r="G98" s="188"/>
      <c r="H98" s="98">
        <f t="shared" si="1"/>
        <v>12.91</v>
      </c>
    </row>
    <row r="99" spans="1:8" ht="13" x14ac:dyDescent="0.3">
      <c r="A99" s="16" t="s">
        <v>177</v>
      </c>
      <c r="B99" s="16" t="s">
        <v>178</v>
      </c>
      <c r="C99" s="16" t="s">
        <v>179</v>
      </c>
      <c r="D99" s="16">
        <v>100</v>
      </c>
      <c r="E99" s="98">
        <v>7049.1</v>
      </c>
      <c r="F99" s="99">
        <v>48</v>
      </c>
      <c r="G99" s="99">
        <v>11</v>
      </c>
      <c r="H99" s="98">
        <f t="shared" si="1"/>
        <v>146.86000000000001</v>
      </c>
    </row>
    <row r="100" spans="1:8" ht="13" x14ac:dyDescent="0.3">
      <c r="A100" s="16" t="s">
        <v>180</v>
      </c>
      <c r="B100" s="16" t="s">
        <v>181</v>
      </c>
      <c r="C100" s="16" t="s">
        <v>182</v>
      </c>
      <c r="D100" s="16">
        <v>50</v>
      </c>
      <c r="E100" s="98">
        <v>99.62</v>
      </c>
      <c r="F100" s="99">
        <v>9</v>
      </c>
      <c r="G100" s="187">
        <v>83</v>
      </c>
      <c r="H100" s="98">
        <f t="shared" si="1"/>
        <v>11.07</v>
      </c>
    </row>
    <row r="101" spans="1:8" ht="13" x14ac:dyDescent="0.3">
      <c r="A101" s="16" t="s">
        <v>180</v>
      </c>
      <c r="B101" s="16" t="s">
        <v>181</v>
      </c>
      <c r="C101" s="16" t="s">
        <v>182</v>
      </c>
      <c r="D101" s="16">
        <v>100</v>
      </c>
      <c r="E101" s="98">
        <v>163378.92000000001</v>
      </c>
      <c r="F101" s="99">
        <v>484</v>
      </c>
      <c r="G101" s="188"/>
      <c r="H101" s="98">
        <f t="shared" si="1"/>
        <v>337.56</v>
      </c>
    </row>
    <row r="102" spans="1:8" ht="13" x14ac:dyDescent="0.3">
      <c r="A102" s="16" t="s">
        <v>183</v>
      </c>
      <c r="B102" s="16" t="s">
        <v>184</v>
      </c>
      <c r="C102" s="16" t="s">
        <v>185</v>
      </c>
      <c r="D102" s="16">
        <v>50</v>
      </c>
      <c r="E102" s="98">
        <v>154.63999999999999</v>
      </c>
      <c r="F102" s="99">
        <v>6</v>
      </c>
      <c r="G102" s="187">
        <v>41</v>
      </c>
      <c r="H102" s="98">
        <f t="shared" si="1"/>
        <v>25.77</v>
      </c>
    </row>
    <row r="103" spans="1:8" ht="13" x14ac:dyDescent="0.3">
      <c r="A103" s="16" t="s">
        <v>183</v>
      </c>
      <c r="B103" s="16" t="s">
        <v>184</v>
      </c>
      <c r="C103" s="16" t="s">
        <v>185</v>
      </c>
      <c r="D103" s="16">
        <v>100</v>
      </c>
      <c r="E103" s="98">
        <v>255645.23</v>
      </c>
      <c r="F103" s="99">
        <v>293</v>
      </c>
      <c r="G103" s="188"/>
      <c r="H103" s="98">
        <f t="shared" si="1"/>
        <v>872.51</v>
      </c>
    </row>
    <row r="104" spans="1:8" ht="13" x14ac:dyDescent="0.3">
      <c r="A104" s="16" t="s">
        <v>186</v>
      </c>
      <c r="B104" s="16" t="s">
        <v>187</v>
      </c>
      <c r="C104" s="16" t="s">
        <v>188</v>
      </c>
      <c r="D104" s="16">
        <v>50</v>
      </c>
      <c r="E104" s="98">
        <v>159.6</v>
      </c>
      <c r="F104" s="99">
        <v>9</v>
      </c>
      <c r="G104" s="187">
        <v>14</v>
      </c>
      <c r="H104" s="98">
        <f t="shared" si="1"/>
        <v>17.73</v>
      </c>
    </row>
    <row r="105" spans="1:8" ht="13" x14ac:dyDescent="0.3">
      <c r="A105" s="16" t="s">
        <v>186</v>
      </c>
      <c r="B105" s="16" t="s">
        <v>187</v>
      </c>
      <c r="C105" s="16" t="s">
        <v>188</v>
      </c>
      <c r="D105" s="16">
        <v>100</v>
      </c>
      <c r="E105" s="98">
        <v>31099.79</v>
      </c>
      <c r="F105" s="99">
        <v>129</v>
      </c>
      <c r="G105" s="188"/>
      <c r="H105" s="98">
        <f t="shared" si="1"/>
        <v>241.08</v>
      </c>
    </row>
    <row r="106" spans="1:8" ht="13" x14ac:dyDescent="0.3">
      <c r="A106" s="16" t="s">
        <v>189</v>
      </c>
      <c r="B106" s="16" t="s">
        <v>190</v>
      </c>
      <c r="C106" s="16" t="s">
        <v>191</v>
      </c>
      <c r="D106" s="16">
        <v>100</v>
      </c>
      <c r="E106" s="98">
        <v>3302.76</v>
      </c>
      <c r="F106" s="99">
        <v>42</v>
      </c>
      <c r="G106" s="99">
        <v>3</v>
      </c>
      <c r="H106" s="98">
        <f t="shared" si="1"/>
        <v>78.64</v>
      </c>
    </row>
    <row r="107" spans="1:8" ht="13" x14ac:dyDescent="0.3">
      <c r="A107" s="16" t="s">
        <v>192</v>
      </c>
      <c r="B107" s="16" t="s">
        <v>193</v>
      </c>
      <c r="C107" s="16" t="s">
        <v>194</v>
      </c>
      <c r="D107" s="16">
        <v>50</v>
      </c>
      <c r="E107" s="98">
        <v>375.44</v>
      </c>
      <c r="F107" s="99">
        <v>18</v>
      </c>
      <c r="G107" s="187">
        <v>79</v>
      </c>
      <c r="H107" s="98">
        <f t="shared" si="1"/>
        <v>20.86</v>
      </c>
    </row>
    <row r="108" spans="1:8" ht="13" x14ac:dyDescent="0.3">
      <c r="A108" s="16" t="s">
        <v>192</v>
      </c>
      <c r="B108" s="16" t="s">
        <v>193</v>
      </c>
      <c r="C108" s="16" t="s">
        <v>194</v>
      </c>
      <c r="D108" s="16">
        <v>100</v>
      </c>
      <c r="E108" s="98">
        <v>174698.28</v>
      </c>
      <c r="F108" s="99">
        <v>603</v>
      </c>
      <c r="G108" s="188"/>
      <c r="H108" s="98">
        <f t="shared" si="1"/>
        <v>289.72000000000003</v>
      </c>
    </row>
    <row r="109" spans="1:8" ht="13" x14ac:dyDescent="0.3">
      <c r="A109" s="16" t="s">
        <v>195</v>
      </c>
      <c r="B109" s="16" t="s">
        <v>196</v>
      </c>
      <c r="C109" s="16" t="s">
        <v>197</v>
      </c>
      <c r="D109" s="16">
        <v>50</v>
      </c>
      <c r="E109" s="98">
        <v>36.96</v>
      </c>
      <c r="F109" s="99">
        <v>2</v>
      </c>
      <c r="G109" s="187">
        <v>9</v>
      </c>
      <c r="H109" s="98">
        <f t="shared" si="1"/>
        <v>18.48</v>
      </c>
    </row>
    <row r="110" spans="1:8" ht="13" x14ac:dyDescent="0.3">
      <c r="A110" s="16" t="s">
        <v>195</v>
      </c>
      <c r="B110" s="16" t="s">
        <v>196</v>
      </c>
      <c r="C110" s="16" t="s">
        <v>197</v>
      </c>
      <c r="D110" s="16">
        <v>100</v>
      </c>
      <c r="E110" s="98">
        <v>274.06</v>
      </c>
      <c r="F110" s="99">
        <v>11</v>
      </c>
      <c r="G110" s="188"/>
      <c r="H110" s="98">
        <f t="shared" si="1"/>
        <v>24.91</v>
      </c>
    </row>
    <row r="111" spans="1:8" ht="13" x14ac:dyDescent="0.3">
      <c r="A111" s="16" t="s">
        <v>198</v>
      </c>
      <c r="B111" s="16" t="s">
        <v>199</v>
      </c>
      <c r="C111" s="16" t="s">
        <v>200</v>
      </c>
      <c r="D111" s="16">
        <v>50</v>
      </c>
      <c r="E111" s="98">
        <v>29823.37</v>
      </c>
      <c r="F111" s="99">
        <v>1947</v>
      </c>
      <c r="G111" s="187">
        <v>3396</v>
      </c>
      <c r="H111" s="98">
        <f t="shared" si="1"/>
        <v>15.32</v>
      </c>
    </row>
    <row r="112" spans="1:8" ht="13" x14ac:dyDescent="0.3">
      <c r="A112" s="16" t="s">
        <v>198</v>
      </c>
      <c r="B112" s="16" t="s">
        <v>199</v>
      </c>
      <c r="C112" s="16" t="s">
        <v>200</v>
      </c>
      <c r="D112" s="16">
        <v>100</v>
      </c>
      <c r="E112" s="98">
        <v>5607841.5899999999</v>
      </c>
      <c r="F112" s="99">
        <v>16971</v>
      </c>
      <c r="G112" s="188"/>
      <c r="H112" s="98">
        <f t="shared" si="1"/>
        <v>330.44</v>
      </c>
    </row>
    <row r="113" spans="1:8" ht="13" x14ac:dyDescent="0.3">
      <c r="A113" s="16" t="s">
        <v>201</v>
      </c>
      <c r="B113" s="16" t="s">
        <v>202</v>
      </c>
      <c r="C113" s="16" t="s">
        <v>203</v>
      </c>
      <c r="D113" s="16">
        <v>50</v>
      </c>
      <c r="E113" s="98">
        <v>296.07</v>
      </c>
      <c r="F113" s="99">
        <v>23</v>
      </c>
      <c r="G113" s="187">
        <v>147</v>
      </c>
      <c r="H113" s="98">
        <f t="shared" si="1"/>
        <v>12.87</v>
      </c>
    </row>
    <row r="114" spans="1:8" ht="13" x14ac:dyDescent="0.3">
      <c r="A114" s="16" t="s">
        <v>201</v>
      </c>
      <c r="B114" s="16" t="s">
        <v>202</v>
      </c>
      <c r="C114" s="16" t="s">
        <v>203</v>
      </c>
      <c r="D114" s="16">
        <v>100</v>
      </c>
      <c r="E114" s="98">
        <v>35884.67</v>
      </c>
      <c r="F114" s="99">
        <v>807</v>
      </c>
      <c r="G114" s="188"/>
      <c r="H114" s="98">
        <f t="shared" si="1"/>
        <v>44.47</v>
      </c>
    </row>
    <row r="115" spans="1:8" ht="13" x14ac:dyDescent="0.3">
      <c r="A115" s="16" t="s">
        <v>204</v>
      </c>
      <c r="B115" s="16" t="s">
        <v>205</v>
      </c>
      <c r="C115" s="16" t="s">
        <v>206</v>
      </c>
      <c r="D115" s="16">
        <v>50</v>
      </c>
      <c r="E115" s="98">
        <v>3343.52</v>
      </c>
      <c r="F115" s="99">
        <v>210</v>
      </c>
      <c r="G115" s="187">
        <v>565</v>
      </c>
      <c r="H115" s="98">
        <f t="shared" si="1"/>
        <v>15.92</v>
      </c>
    </row>
    <row r="116" spans="1:8" ht="13" x14ac:dyDescent="0.3">
      <c r="A116" s="16" t="s">
        <v>204</v>
      </c>
      <c r="B116" s="16" t="s">
        <v>205</v>
      </c>
      <c r="C116" s="16" t="s">
        <v>206</v>
      </c>
      <c r="D116" s="16">
        <v>100</v>
      </c>
      <c r="E116" s="98">
        <v>441718.07</v>
      </c>
      <c r="F116" s="99">
        <v>2951</v>
      </c>
      <c r="G116" s="188"/>
      <c r="H116" s="98">
        <f t="shared" si="1"/>
        <v>149.68</v>
      </c>
    </row>
    <row r="117" spans="1:8" ht="13" x14ac:dyDescent="0.3">
      <c r="A117" s="16" t="s">
        <v>207</v>
      </c>
      <c r="B117" s="16" t="s">
        <v>208</v>
      </c>
      <c r="C117" s="16" t="s">
        <v>209</v>
      </c>
      <c r="D117" s="16">
        <v>50</v>
      </c>
      <c r="E117" s="98">
        <v>22.47</v>
      </c>
      <c r="F117" s="99">
        <v>3</v>
      </c>
      <c r="G117" s="187">
        <v>71</v>
      </c>
      <c r="H117" s="98">
        <f t="shared" si="1"/>
        <v>7.49</v>
      </c>
    </row>
    <row r="118" spans="1:8" ht="13" x14ac:dyDescent="0.3">
      <c r="A118" s="16" t="s">
        <v>207</v>
      </c>
      <c r="B118" s="16" t="s">
        <v>208</v>
      </c>
      <c r="C118" s="16" t="s">
        <v>209</v>
      </c>
      <c r="D118" s="16">
        <v>100</v>
      </c>
      <c r="E118" s="98">
        <v>375556.53</v>
      </c>
      <c r="F118" s="99">
        <v>341</v>
      </c>
      <c r="G118" s="188"/>
      <c r="H118" s="98">
        <f t="shared" si="1"/>
        <v>1101.3399999999999</v>
      </c>
    </row>
    <row r="119" spans="1:8" ht="13" x14ac:dyDescent="0.3">
      <c r="A119" s="16" t="s">
        <v>210</v>
      </c>
      <c r="B119" s="16" t="s">
        <v>211</v>
      </c>
      <c r="C119" s="16" t="s">
        <v>212</v>
      </c>
      <c r="D119" s="16">
        <v>50</v>
      </c>
      <c r="E119" s="98">
        <v>8258.26</v>
      </c>
      <c r="F119" s="99">
        <v>531</v>
      </c>
      <c r="G119" s="187">
        <v>984</v>
      </c>
      <c r="H119" s="98">
        <f t="shared" si="1"/>
        <v>15.55</v>
      </c>
    </row>
    <row r="120" spans="1:8" ht="13" x14ac:dyDescent="0.3">
      <c r="A120" s="16" t="s">
        <v>210</v>
      </c>
      <c r="B120" s="16" t="s">
        <v>211</v>
      </c>
      <c r="C120" s="16" t="s">
        <v>212</v>
      </c>
      <c r="D120" s="16">
        <v>100</v>
      </c>
      <c r="E120" s="98">
        <v>1700262.7</v>
      </c>
      <c r="F120" s="99">
        <v>4033</v>
      </c>
      <c r="G120" s="188"/>
      <c r="H120" s="98">
        <f t="shared" si="1"/>
        <v>421.59</v>
      </c>
    </row>
    <row r="121" spans="1:8" ht="13" x14ac:dyDescent="0.3">
      <c r="A121" s="16" t="s">
        <v>213</v>
      </c>
      <c r="B121" s="16" t="s">
        <v>214</v>
      </c>
      <c r="C121" s="16" t="s">
        <v>215</v>
      </c>
      <c r="D121" s="16">
        <v>50</v>
      </c>
      <c r="E121" s="98">
        <v>1824.83</v>
      </c>
      <c r="F121" s="99">
        <v>120</v>
      </c>
      <c r="G121" s="187">
        <v>248</v>
      </c>
      <c r="H121" s="98">
        <f t="shared" si="1"/>
        <v>15.21</v>
      </c>
    </row>
    <row r="122" spans="1:8" ht="13" x14ac:dyDescent="0.3">
      <c r="A122" s="16" t="s">
        <v>213</v>
      </c>
      <c r="B122" s="16" t="s">
        <v>214</v>
      </c>
      <c r="C122" s="16" t="s">
        <v>215</v>
      </c>
      <c r="D122" s="16">
        <v>100</v>
      </c>
      <c r="E122" s="98">
        <v>354546.37</v>
      </c>
      <c r="F122" s="99">
        <v>1043</v>
      </c>
      <c r="G122" s="188"/>
      <c r="H122" s="98">
        <f t="shared" si="1"/>
        <v>339.93</v>
      </c>
    </row>
    <row r="123" spans="1:8" ht="13" x14ac:dyDescent="0.3">
      <c r="A123" s="16" t="s">
        <v>216</v>
      </c>
      <c r="B123" s="16" t="s">
        <v>217</v>
      </c>
      <c r="C123" s="16" t="s">
        <v>218</v>
      </c>
      <c r="D123" s="16">
        <v>50</v>
      </c>
      <c r="E123" s="98">
        <v>12257.77</v>
      </c>
      <c r="F123" s="99">
        <v>814</v>
      </c>
      <c r="G123" s="187">
        <v>796</v>
      </c>
      <c r="H123" s="98">
        <f t="shared" si="1"/>
        <v>15.06</v>
      </c>
    </row>
    <row r="124" spans="1:8" ht="13" x14ac:dyDescent="0.3">
      <c r="A124" s="16" t="s">
        <v>216</v>
      </c>
      <c r="B124" s="16" t="s">
        <v>217</v>
      </c>
      <c r="C124" s="16" t="s">
        <v>218</v>
      </c>
      <c r="D124" s="16">
        <v>100</v>
      </c>
      <c r="E124" s="98">
        <v>1086190.02</v>
      </c>
      <c r="F124" s="99">
        <v>3214</v>
      </c>
      <c r="G124" s="188"/>
      <c r="H124" s="98">
        <f t="shared" si="1"/>
        <v>337.96</v>
      </c>
    </row>
    <row r="125" spans="1:8" ht="13" x14ac:dyDescent="0.3">
      <c r="A125" s="16" t="s">
        <v>219</v>
      </c>
      <c r="B125" s="16" t="s">
        <v>220</v>
      </c>
      <c r="C125" s="16" t="s">
        <v>221</v>
      </c>
      <c r="D125" s="16">
        <v>50</v>
      </c>
      <c r="E125" s="98">
        <v>445.95</v>
      </c>
      <c r="F125" s="99">
        <v>32</v>
      </c>
      <c r="G125" s="187">
        <v>63</v>
      </c>
      <c r="H125" s="98">
        <f t="shared" si="1"/>
        <v>13.94</v>
      </c>
    </row>
    <row r="126" spans="1:8" ht="13" x14ac:dyDescent="0.3">
      <c r="A126" s="16" t="s">
        <v>219</v>
      </c>
      <c r="B126" s="16" t="s">
        <v>220</v>
      </c>
      <c r="C126" s="16" t="s">
        <v>221</v>
      </c>
      <c r="D126" s="16">
        <v>100</v>
      </c>
      <c r="E126" s="98">
        <v>8119.44</v>
      </c>
      <c r="F126" s="99">
        <v>225</v>
      </c>
      <c r="G126" s="188"/>
      <c r="H126" s="98">
        <f t="shared" si="1"/>
        <v>36.090000000000003</v>
      </c>
    </row>
    <row r="127" spans="1:8" ht="13" x14ac:dyDescent="0.3">
      <c r="A127" s="16" t="s">
        <v>222</v>
      </c>
      <c r="B127" s="16" t="s">
        <v>223</v>
      </c>
      <c r="C127" s="16" t="s">
        <v>224</v>
      </c>
      <c r="D127" s="16">
        <v>50</v>
      </c>
      <c r="E127" s="98">
        <v>572.09</v>
      </c>
      <c r="F127" s="99">
        <v>31</v>
      </c>
      <c r="G127" s="187">
        <v>249</v>
      </c>
      <c r="H127" s="98">
        <f t="shared" si="1"/>
        <v>18.45</v>
      </c>
    </row>
    <row r="128" spans="1:8" ht="13" x14ac:dyDescent="0.3">
      <c r="A128" s="16" t="s">
        <v>222</v>
      </c>
      <c r="B128" s="16" t="s">
        <v>223</v>
      </c>
      <c r="C128" s="16" t="s">
        <v>224</v>
      </c>
      <c r="D128" s="16">
        <v>100</v>
      </c>
      <c r="E128" s="98">
        <v>1085863.6000000001</v>
      </c>
      <c r="F128" s="99">
        <v>1104</v>
      </c>
      <c r="G128" s="188"/>
      <c r="H128" s="98">
        <f t="shared" si="1"/>
        <v>983.57</v>
      </c>
    </row>
    <row r="129" spans="1:8" ht="13" x14ac:dyDescent="0.3">
      <c r="A129" s="16" t="s">
        <v>225</v>
      </c>
      <c r="B129" s="16" t="s">
        <v>226</v>
      </c>
      <c r="C129" s="16" t="s">
        <v>227</v>
      </c>
      <c r="D129" s="16">
        <v>50</v>
      </c>
      <c r="E129" s="98">
        <v>101.46</v>
      </c>
      <c r="F129" s="99">
        <v>8</v>
      </c>
      <c r="G129" s="187">
        <v>26</v>
      </c>
      <c r="H129" s="98">
        <f t="shared" si="1"/>
        <v>12.68</v>
      </c>
    </row>
    <row r="130" spans="1:8" ht="13" x14ac:dyDescent="0.3">
      <c r="A130" s="16" t="s">
        <v>225</v>
      </c>
      <c r="B130" s="16" t="s">
        <v>226</v>
      </c>
      <c r="C130" s="16" t="s">
        <v>227</v>
      </c>
      <c r="D130" s="16">
        <v>100</v>
      </c>
      <c r="E130" s="98">
        <v>6939.05</v>
      </c>
      <c r="F130" s="99">
        <v>116</v>
      </c>
      <c r="G130" s="188"/>
      <c r="H130" s="98">
        <f t="shared" si="1"/>
        <v>59.82</v>
      </c>
    </row>
    <row r="131" spans="1:8" ht="13" x14ac:dyDescent="0.3">
      <c r="A131" s="16" t="s">
        <v>228</v>
      </c>
      <c r="B131" s="16" t="s">
        <v>229</v>
      </c>
      <c r="C131" s="16" t="s">
        <v>230</v>
      </c>
      <c r="D131" s="16">
        <v>50</v>
      </c>
      <c r="E131" s="98">
        <v>207.05</v>
      </c>
      <c r="F131" s="99">
        <v>17</v>
      </c>
      <c r="G131" s="187">
        <v>40</v>
      </c>
      <c r="H131" s="98">
        <f t="shared" si="1"/>
        <v>12.18</v>
      </c>
    </row>
    <row r="132" spans="1:8" ht="13" x14ac:dyDescent="0.3">
      <c r="A132" s="16" t="s">
        <v>228</v>
      </c>
      <c r="B132" s="16" t="s">
        <v>229</v>
      </c>
      <c r="C132" s="16" t="s">
        <v>230</v>
      </c>
      <c r="D132" s="16">
        <v>100</v>
      </c>
      <c r="E132" s="98">
        <v>13270.02</v>
      </c>
      <c r="F132" s="99">
        <v>140</v>
      </c>
      <c r="G132" s="188"/>
      <c r="H132" s="98">
        <f t="shared" si="1"/>
        <v>94.79</v>
      </c>
    </row>
    <row r="133" spans="1:8" ht="13" x14ac:dyDescent="0.3">
      <c r="A133" s="16" t="s">
        <v>231</v>
      </c>
      <c r="B133" s="16" t="s">
        <v>232</v>
      </c>
      <c r="C133" s="16" t="s">
        <v>233</v>
      </c>
      <c r="D133" s="16">
        <v>50</v>
      </c>
      <c r="E133" s="98">
        <v>2493.9</v>
      </c>
      <c r="F133" s="99">
        <v>158</v>
      </c>
      <c r="G133" s="187">
        <v>476</v>
      </c>
      <c r="H133" s="98">
        <f t="shared" si="1"/>
        <v>15.78</v>
      </c>
    </row>
    <row r="134" spans="1:8" ht="13" x14ac:dyDescent="0.3">
      <c r="A134" s="16" t="s">
        <v>231</v>
      </c>
      <c r="B134" s="16" t="s">
        <v>232</v>
      </c>
      <c r="C134" s="16" t="s">
        <v>233</v>
      </c>
      <c r="D134" s="16">
        <v>100</v>
      </c>
      <c r="E134" s="98">
        <v>499305.68</v>
      </c>
      <c r="F134" s="99">
        <v>2988</v>
      </c>
      <c r="G134" s="188"/>
      <c r="H134" s="98">
        <f t="shared" si="1"/>
        <v>167.1</v>
      </c>
    </row>
    <row r="135" spans="1:8" ht="13" x14ac:dyDescent="0.3">
      <c r="A135" s="16" t="s">
        <v>234</v>
      </c>
      <c r="B135" s="16" t="s">
        <v>235</v>
      </c>
      <c r="C135" s="16" t="s">
        <v>236</v>
      </c>
      <c r="D135" s="16">
        <v>100</v>
      </c>
      <c r="E135" s="98">
        <v>185.44</v>
      </c>
      <c r="F135" s="99">
        <v>9</v>
      </c>
      <c r="G135" s="99">
        <v>4</v>
      </c>
      <c r="H135" s="98">
        <f t="shared" si="1"/>
        <v>20.6</v>
      </c>
    </row>
    <row r="136" spans="1:8" ht="13" x14ac:dyDescent="0.3">
      <c r="A136" s="16" t="s">
        <v>237</v>
      </c>
      <c r="B136" s="16" t="s">
        <v>238</v>
      </c>
      <c r="C136" s="16" t="s">
        <v>239</v>
      </c>
      <c r="D136" s="16">
        <v>50</v>
      </c>
      <c r="E136" s="98">
        <v>6775.35</v>
      </c>
      <c r="F136" s="99">
        <v>408</v>
      </c>
      <c r="G136" s="187">
        <v>1373</v>
      </c>
      <c r="H136" s="98">
        <f t="shared" ref="H136:H199" si="2">ROUND(E136/F136,2)</f>
        <v>16.61</v>
      </c>
    </row>
    <row r="137" spans="1:8" ht="13" x14ac:dyDescent="0.3">
      <c r="A137" s="16" t="s">
        <v>237</v>
      </c>
      <c r="B137" s="16" t="s">
        <v>238</v>
      </c>
      <c r="C137" s="16" t="s">
        <v>239</v>
      </c>
      <c r="D137" s="16">
        <v>100</v>
      </c>
      <c r="E137" s="98">
        <v>5913202.2199999997</v>
      </c>
      <c r="F137" s="99">
        <v>7548</v>
      </c>
      <c r="G137" s="188"/>
      <c r="H137" s="98">
        <f t="shared" si="2"/>
        <v>783.41</v>
      </c>
    </row>
    <row r="138" spans="1:8" ht="13" x14ac:dyDescent="0.3">
      <c r="A138" s="16" t="s">
        <v>240</v>
      </c>
      <c r="B138" s="16" t="s">
        <v>241</v>
      </c>
      <c r="C138" s="16" t="s">
        <v>242</v>
      </c>
      <c r="D138" s="16">
        <v>50</v>
      </c>
      <c r="E138" s="98">
        <v>9.7799999999999994</v>
      </c>
      <c r="F138" s="99">
        <v>2</v>
      </c>
      <c r="G138" s="187">
        <v>7</v>
      </c>
      <c r="H138" s="98">
        <f t="shared" si="2"/>
        <v>4.8899999999999997</v>
      </c>
    </row>
    <row r="139" spans="1:8" ht="13" x14ac:dyDescent="0.3">
      <c r="A139" s="16" t="s">
        <v>240</v>
      </c>
      <c r="B139" s="16" t="s">
        <v>241</v>
      </c>
      <c r="C139" s="16" t="s">
        <v>242</v>
      </c>
      <c r="D139" s="16">
        <v>100</v>
      </c>
      <c r="E139" s="98">
        <v>2440.54</v>
      </c>
      <c r="F139" s="99">
        <v>38</v>
      </c>
      <c r="G139" s="188"/>
      <c r="H139" s="98">
        <f t="shared" si="2"/>
        <v>64.22</v>
      </c>
    </row>
    <row r="140" spans="1:8" ht="13" x14ac:dyDescent="0.3">
      <c r="A140" s="16" t="s">
        <v>243</v>
      </c>
      <c r="B140" s="16" t="s">
        <v>244</v>
      </c>
      <c r="C140" s="16" t="s">
        <v>245</v>
      </c>
      <c r="D140" s="16">
        <v>50</v>
      </c>
      <c r="E140" s="98">
        <v>146.19</v>
      </c>
      <c r="F140" s="99">
        <v>14</v>
      </c>
      <c r="G140" s="187">
        <v>17</v>
      </c>
      <c r="H140" s="98">
        <f t="shared" si="2"/>
        <v>10.44</v>
      </c>
    </row>
    <row r="141" spans="1:8" ht="13" x14ac:dyDescent="0.3">
      <c r="A141" s="16" t="s">
        <v>243</v>
      </c>
      <c r="B141" s="16" t="s">
        <v>244</v>
      </c>
      <c r="C141" s="16" t="s">
        <v>245</v>
      </c>
      <c r="D141" s="16">
        <v>100</v>
      </c>
      <c r="E141" s="98">
        <v>5968.64</v>
      </c>
      <c r="F141" s="99">
        <v>62</v>
      </c>
      <c r="G141" s="188"/>
      <c r="H141" s="98">
        <f t="shared" si="2"/>
        <v>96.27</v>
      </c>
    </row>
    <row r="142" spans="1:8" ht="13" x14ac:dyDescent="0.3">
      <c r="A142" s="16" t="s">
        <v>246</v>
      </c>
      <c r="B142" s="16" t="s">
        <v>247</v>
      </c>
      <c r="C142" s="16" t="s">
        <v>248</v>
      </c>
      <c r="D142" s="16">
        <v>50</v>
      </c>
      <c r="E142" s="98">
        <v>628.63</v>
      </c>
      <c r="F142" s="99">
        <v>35</v>
      </c>
      <c r="G142" s="187">
        <v>113</v>
      </c>
      <c r="H142" s="98">
        <f t="shared" si="2"/>
        <v>17.96</v>
      </c>
    </row>
    <row r="143" spans="1:8" ht="13" x14ac:dyDescent="0.3">
      <c r="A143" s="16" t="s">
        <v>246</v>
      </c>
      <c r="B143" s="16" t="s">
        <v>247</v>
      </c>
      <c r="C143" s="16" t="s">
        <v>248</v>
      </c>
      <c r="D143" s="16">
        <v>100</v>
      </c>
      <c r="E143" s="98">
        <v>227560.88</v>
      </c>
      <c r="F143" s="99">
        <v>551</v>
      </c>
      <c r="G143" s="188"/>
      <c r="H143" s="98">
        <f t="shared" si="2"/>
        <v>413</v>
      </c>
    </row>
    <row r="144" spans="1:8" ht="13" x14ac:dyDescent="0.3">
      <c r="A144" s="16" t="s">
        <v>249</v>
      </c>
      <c r="B144" s="16" t="s">
        <v>250</v>
      </c>
      <c r="C144" s="16" t="s">
        <v>251</v>
      </c>
      <c r="D144" s="16">
        <v>100</v>
      </c>
      <c r="E144" s="98">
        <v>418.2</v>
      </c>
      <c r="F144" s="99">
        <v>34</v>
      </c>
      <c r="G144" s="99">
        <v>3</v>
      </c>
      <c r="H144" s="98">
        <f t="shared" si="2"/>
        <v>12.3</v>
      </c>
    </row>
    <row r="145" spans="1:8" ht="13" x14ac:dyDescent="0.3">
      <c r="A145" s="16" t="s">
        <v>252</v>
      </c>
      <c r="B145" s="16" t="s">
        <v>253</v>
      </c>
      <c r="C145" s="16" t="s">
        <v>254</v>
      </c>
      <c r="D145" s="16">
        <v>50</v>
      </c>
      <c r="E145" s="98">
        <v>5944.66</v>
      </c>
      <c r="F145" s="99">
        <v>353</v>
      </c>
      <c r="G145" s="187">
        <v>1225</v>
      </c>
      <c r="H145" s="98">
        <f t="shared" si="2"/>
        <v>16.84</v>
      </c>
    </row>
    <row r="146" spans="1:8" ht="13" x14ac:dyDescent="0.3">
      <c r="A146" s="16" t="s">
        <v>252</v>
      </c>
      <c r="B146" s="16" t="s">
        <v>253</v>
      </c>
      <c r="C146" s="16" t="s">
        <v>254</v>
      </c>
      <c r="D146" s="16">
        <v>100</v>
      </c>
      <c r="E146" s="98">
        <v>5675363.0800000001</v>
      </c>
      <c r="F146" s="99">
        <v>6802</v>
      </c>
      <c r="G146" s="188"/>
      <c r="H146" s="98">
        <f t="shared" si="2"/>
        <v>834.37</v>
      </c>
    </row>
    <row r="147" spans="1:8" ht="13" x14ac:dyDescent="0.3">
      <c r="A147" s="16" t="s">
        <v>255</v>
      </c>
      <c r="B147" s="16" t="s">
        <v>256</v>
      </c>
      <c r="C147" s="16" t="s">
        <v>257</v>
      </c>
      <c r="D147" s="16">
        <v>50</v>
      </c>
      <c r="E147" s="98">
        <v>33.770000000000003</v>
      </c>
      <c r="F147" s="99">
        <v>3</v>
      </c>
      <c r="G147" s="187">
        <v>5</v>
      </c>
      <c r="H147" s="98">
        <f t="shared" si="2"/>
        <v>11.26</v>
      </c>
    </row>
    <row r="148" spans="1:8" ht="13" x14ac:dyDescent="0.3">
      <c r="A148" s="16" t="s">
        <v>255</v>
      </c>
      <c r="B148" s="16" t="s">
        <v>256</v>
      </c>
      <c r="C148" s="16" t="s">
        <v>257</v>
      </c>
      <c r="D148" s="16">
        <v>100</v>
      </c>
      <c r="E148" s="98">
        <v>270.86</v>
      </c>
      <c r="F148" s="99">
        <v>13</v>
      </c>
      <c r="G148" s="188"/>
      <c r="H148" s="98">
        <f t="shared" si="2"/>
        <v>20.84</v>
      </c>
    </row>
    <row r="149" spans="1:8" ht="13" x14ac:dyDescent="0.3">
      <c r="A149" s="16" t="s">
        <v>258</v>
      </c>
      <c r="B149" s="16" t="s">
        <v>259</v>
      </c>
      <c r="C149" s="16" t="s">
        <v>260</v>
      </c>
      <c r="D149" s="16">
        <v>50</v>
      </c>
      <c r="E149" s="98">
        <v>12.32</v>
      </c>
      <c r="F149" s="99">
        <v>1</v>
      </c>
      <c r="G149" s="187">
        <v>8</v>
      </c>
      <c r="H149" s="98">
        <f t="shared" si="2"/>
        <v>12.32</v>
      </c>
    </row>
    <row r="150" spans="1:8" ht="13" x14ac:dyDescent="0.3">
      <c r="A150" s="16" t="s">
        <v>258</v>
      </c>
      <c r="B150" s="16" t="s">
        <v>259</v>
      </c>
      <c r="C150" s="16" t="s">
        <v>260</v>
      </c>
      <c r="D150" s="16">
        <v>100</v>
      </c>
      <c r="E150" s="98">
        <v>819.6</v>
      </c>
      <c r="F150" s="99">
        <v>33</v>
      </c>
      <c r="G150" s="188"/>
      <c r="H150" s="98">
        <f t="shared" si="2"/>
        <v>24.84</v>
      </c>
    </row>
    <row r="151" spans="1:8" ht="13" x14ac:dyDescent="0.3">
      <c r="A151" s="16" t="s">
        <v>261</v>
      </c>
      <c r="B151" s="16" t="s">
        <v>262</v>
      </c>
      <c r="C151" s="16" t="s">
        <v>263</v>
      </c>
      <c r="D151" s="16">
        <v>100</v>
      </c>
      <c r="E151" s="98">
        <v>360.42</v>
      </c>
      <c r="F151" s="99">
        <v>15</v>
      </c>
      <c r="G151" s="99">
        <v>5</v>
      </c>
      <c r="H151" s="98">
        <f t="shared" si="2"/>
        <v>24.03</v>
      </c>
    </row>
    <row r="152" spans="1:8" ht="13" x14ac:dyDescent="0.3">
      <c r="A152" s="16" t="s">
        <v>264</v>
      </c>
      <c r="B152" s="16" t="s">
        <v>265</v>
      </c>
      <c r="C152" s="16" t="s">
        <v>266</v>
      </c>
      <c r="D152" s="16">
        <v>50</v>
      </c>
      <c r="E152" s="98">
        <v>873.73</v>
      </c>
      <c r="F152" s="99">
        <v>51</v>
      </c>
      <c r="G152" s="187">
        <v>57</v>
      </c>
      <c r="H152" s="98">
        <f t="shared" si="2"/>
        <v>17.13</v>
      </c>
    </row>
    <row r="153" spans="1:8" ht="13" x14ac:dyDescent="0.3">
      <c r="A153" s="16" t="s">
        <v>264</v>
      </c>
      <c r="B153" s="16" t="s">
        <v>265</v>
      </c>
      <c r="C153" s="16" t="s">
        <v>266</v>
      </c>
      <c r="D153" s="16">
        <v>100</v>
      </c>
      <c r="E153" s="98">
        <v>10168.61</v>
      </c>
      <c r="F153" s="99">
        <v>231</v>
      </c>
      <c r="G153" s="188"/>
      <c r="H153" s="98">
        <f t="shared" si="2"/>
        <v>44.02</v>
      </c>
    </row>
    <row r="154" spans="1:8" ht="13" x14ac:dyDescent="0.3">
      <c r="A154" s="16" t="s">
        <v>267</v>
      </c>
      <c r="B154" s="16" t="s">
        <v>268</v>
      </c>
      <c r="C154" s="16" t="s">
        <v>269</v>
      </c>
      <c r="D154" s="16">
        <v>50</v>
      </c>
      <c r="E154" s="98">
        <v>90.67</v>
      </c>
      <c r="F154" s="99">
        <v>5</v>
      </c>
      <c r="G154" s="187">
        <v>31</v>
      </c>
      <c r="H154" s="98">
        <f t="shared" si="2"/>
        <v>18.13</v>
      </c>
    </row>
    <row r="155" spans="1:8" ht="13" x14ac:dyDescent="0.3">
      <c r="A155" s="16" t="s">
        <v>267</v>
      </c>
      <c r="B155" s="16" t="s">
        <v>268</v>
      </c>
      <c r="C155" s="16" t="s">
        <v>269</v>
      </c>
      <c r="D155" s="16">
        <v>100</v>
      </c>
      <c r="E155" s="98">
        <v>8609.7800000000007</v>
      </c>
      <c r="F155" s="99">
        <v>160</v>
      </c>
      <c r="G155" s="188"/>
      <c r="H155" s="98">
        <f t="shared" si="2"/>
        <v>53.81</v>
      </c>
    </row>
    <row r="156" spans="1:8" ht="13" x14ac:dyDescent="0.3">
      <c r="A156" s="16" t="s">
        <v>270</v>
      </c>
      <c r="B156" s="16" t="s">
        <v>271</v>
      </c>
      <c r="C156" s="16" t="s">
        <v>272</v>
      </c>
      <c r="D156" s="16">
        <v>50</v>
      </c>
      <c r="E156" s="98">
        <v>783.06</v>
      </c>
      <c r="F156" s="99">
        <v>46</v>
      </c>
      <c r="G156" s="187">
        <v>27</v>
      </c>
      <c r="H156" s="98">
        <f t="shared" si="2"/>
        <v>17.02</v>
      </c>
    </row>
    <row r="157" spans="1:8" ht="13" x14ac:dyDescent="0.3">
      <c r="A157" s="16" t="s">
        <v>270</v>
      </c>
      <c r="B157" s="16" t="s">
        <v>271</v>
      </c>
      <c r="C157" s="16" t="s">
        <v>272</v>
      </c>
      <c r="D157" s="16">
        <v>100</v>
      </c>
      <c r="E157" s="98">
        <v>1558.83</v>
      </c>
      <c r="F157" s="99">
        <v>71</v>
      </c>
      <c r="G157" s="188"/>
      <c r="H157" s="98">
        <f t="shared" si="2"/>
        <v>21.96</v>
      </c>
    </row>
    <row r="158" spans="1:8" ht="13" x14ac:dyDescent="0.3">
      <c r="A158" s="16" t="s">
        <v>273</v>
      </c>
      <c r="B158" s="16" t="s">
        <v>274</v>
      </c>
      <c r="C158" s="16" t="s">
        <v>275</v>
      </c>
      <c r="D158" s="16">
        <v>50</v>
      </c>
      <c r="E158" s="98">
        <v>4136.46</v>
      </c>
      <c r="F158" s="99">
        <v>173</v>
      </c>
      <c r="G158" s="187">
        <v>410</v>
      </c>
      <c r="H158" s="98">
        <f t="shared" si="2"/>
        <v>23.91</v>
      </c>
    </row>
    <row r="159" spans="1:8" ht="13" x14ac:dyDescent="0.3">
      <c r="A159" s="16" t="s">
        <v>273</v>
      </c>
      <c r="B159" s="16" t="s">
        <v>274</v>
      </c>
      <c r="C159" s="16" t="s">
        <v>275</v>
      </c>
      <c r="D159" s="16">
        <v>100</v>
      </c>
      <c r="E159" s="98">
        <v>9160255.6899999995</v>
      </c>
      <c r="F159" s="99">
        <v>2302</v>
      </c>
      <c r="G159" s="188"/>
      <c r="H159" s="98">
        <f t="shared" si="2"/>
        <v>3979.26</v>
      </c>
    </row>
    <row r="160" spans="1:8" ht="13" x14ac:dyDescent="0.3">
      <c r="A160" s="16" t="s">
        <v>276</v>
      </c>
      <c r="B160" s="16" t="s">
        <v>277</v>
      </c>
      <c r="C160" s="16" t="s">
        <v>278</v>
      </c>
      <c r="D160" s="16">
        <v>50</v>
      </c>
      <c r="E160" s="98">
        <v>1587.74</v>
      </c>
      <c r="F160" s="99">
        <v>88</v>
      </c>
      <c r="G160" s="187">
        <v>317</v>
      </c>
      <c r="H160" s="98">
        <f t="shared" si="2"/>
        <v>18.04</v>
      </c>
    </row>
    <row r="161" spans="1:8" ht="13" x14ac:dyDescent="0.3">
      <c r="A161" s="16" t="s">
        <v>276</v>
      </c>
      <c r="B161" s="16" t="s">
        <v>277</v>
      </c>
      <c r="C161" s="16" t="s">
        <v>278</v>
      </c>
      <c r="D161" s="16">
        <v>100</v>
      </c>
      <c r="E161" s="98">
        <v>8913313.7400000002</v>
      </c>
      <c r="F161" s="99">
        <v>1961</v>
      </c>
      <c r="G161" s="188"/>
      <c r="H161" s="98">
        <f t="shared" si="2"/>
        <v>4545.29</v>
      </c>
    </row>
    <row r="162" spans="1:8" ht="13" x14ac:dyDescent="0.3">
      <c r="A162" s="16" t="s">
        <v>279</v>
      </c>
      <c r="B162" s="16" t="s">
        <v>280</v>
      </c>
      <c r="C162" s="16" t="s">
        <v>281</v>
      </c>
      <c r="D162" s="16">
        <v>50</v>
      </c>
      <c r="E162" s="98">
        <v>2548.7199999999998</v>
      </c>
      <c r="F162" s="99">
        <v>85</v>
      </c>
      <c r="G162" s="187">
        <v>98</v>
      </c>
      <c r="H162" s="98">
        <f t="shared" si="2"/>
        <v>29.98</v>
      </c>
    </row>
    <row r="163" spans="1:8" ht="13" x14ac:dyDescent="0.3">
      <c r="A163" s="16" t="s">
        <v>279</v>
      </c>
      <c r="B163" s="16" t="s">
        <v>280</v>
      </c>
      <c r="C163" s="16" t="s">
        <v>281</v>
      </c>
      <c r="D163" s="16">
        <v>100</v>
      </c>
      <c r="E163" s="98">
        <v>246941.95</v>
      </c>
      <c r="F163" s="99">
        <v>341</v>
      </c>
      <c r="G163" s="188"/>
      <c r="H163" s="98">
        <f t="shared" si="2"/>
        <v>724.17</v>
      </c>
    </row>
    <row r="164" spans="1:8" ht="13" x14ac:dyDescent="0.3">
      <c r="A164" s="16" t="s">
        <v>282</v>
      </c>
      <c r="B164" s="16" t="s">
        <v>283</v>
      </c>
      <c r="C164" s="16" t="s">
        <v>284</v>
      </c>
      <c r="D164" s="16">
        <v>50</v>
      </c>
      <c r="E164" s="98">
        <v>1729.9</v>
      </c>
      <c r="F164" s="99">
        <v>105</v>
      </c>
      <c r="G164" s="187">
        <v>164</v>
      </c>
      <c r="H164" s="98">
        <f t="shared" si="2"/>
        <v>16.48</v>
      </c>
    </row>
    <row r="165" spans="1:8" ht="13" x14ac:dyDescent="0.3">
      <c r="A165" s="16" t="s">
        <v>282</v>
      </c>
      <c r="B165" s="16" t="s">
        <v>283</v>
      </c>
      <c r="C165" s="16" t="s">
        <v>284</v>
      </c>
      <c r="D165" s="16">
        <v>100</v>
      </c>
      <c r="E165" s="98">
        <v>263185.96000000002</v>
      </c>
      <c r="F165" s="99">
        <v>888</v>
      </c>
      <c r="G165" s="188"/>
      <c r="H165" s="98">
        <f t="shared" si="2"/>
        <v>296.38</v>
      </c>
    </row>
    <row r="166" spans="1:8" ht="13" x14ac:dyDescent="0.3">
      <c r="A166" s="16" t="s">
        <v>285</v>
      </c>
      <c r="B166" s="16" t="s">
        <v>286</v>
      </c>
      <c r="C166" s="16" t="s">
        <v>287</v>
      </c>
      <c r="D166" s="16">
        <v>50</v>
      </c>
      <c r="E166" s="98">
        <v>98.1</v>
      </c>
      <c r="F166" s="99">
        <v>2</v>
      </c>
      <c r="G166" s="187">
        <v>12</v>
      </c>
      <c r="H166" s="98">
        <f t="shared" si="2"/>
        <v>49.05</v>
      </c>
    </row>
    <row r="167" spans="1:8" ht="13" x14ac:dyDescent="0.3">
      <c r="A167" s="16" t="s">
        <v>285</v>
      </c>
      <c r="B167" s="16" t="s">
        <v>286</v>
      </c>
      <c r="C167" s="16" t="s">
        <v>287</v>
      </c>
      <c r="D167" s="16">
        <v>100</v>
      </c>
      <c r="E167" s="98">
        <v>3011.19</v>
      </c>
      <c r="F167" s="99">
        <v>33</v>
      </c>
      <c r="G167" s="188"/>
      <c r="H167" s="98">
        <f t="shared" si="2"/>
        <v>91.25</v>
      </c>
    </row>
    <row r="168" spans="1:8" ht="13" x14ac:dyDescent="0.3">
      <c r="A168" s="16" t="s">
        <v>288</v>
      </c>
      <c r="B168" s="16" t="s">
        <v>289</v>
      </c>
      <c r="C168" s="16" t="s">
        <v>290</v>
      </c>
      <c r="D168" s="16">
        <v>50</v>
      </c>
      <c r="E168" s="98">
        <v>95.42</v>
      </c>
      <c r="F168" s="99">
        <v>7</v>
      </c>
      <c r="G168" s="187">
        <v>7</v>
      </c>
      <c r="H168" s="98">
        <f t="shared" si="2"/>
        <v>13.63</v>
      </c>
    </row>
    <row r="169" spans="1:8" ht="13" x14ac:dyDescent="0.3">
      <c r="A169" s="16" t="s">
        <v>288</v>
      </c>
      <c r="B169" s="16" t="s">
        <v>289</v>
      </c>
      <c r="C169" s="16" t="s">
        <v>290</v>
      </c>
      <c r="D169" s="16">
        <v>100</v>
      </c>
      <c r="E169" s="98">
        <v>1201.7</v>
      </c>
      <c r="F169" s="99">
        <v>22</v>
      </c>
      <c r="G169" s="188"/>
      <c r="H169" s="98">
        <f t="shared" si="2"/>
        <v>54.62</v>
      </c>
    </row>
    <row r="170" spans="1:8" ht="13" x14ac:dyDescent="0.3">
      <c r="A170" s="16" t="s">
        <v>291</v>
      </c>
      <c r="B170" s="16" t="s">
        <v>292</v>
      </c>
      <c r="C170" s="16" t="s">
        <v>293</v>
      </c>
      <c r="D170" s="16">
        <v>50</v>
      </c>
      <c r="E170" s="98">
        <v>273.86</v>
      </c>
      <c r="F170" s="99">
        <v>29</v>
      </c>
      <c r="G170" s="187">
        <v>5</v>
      </c>
      <c r="H170" s="98">
        <f t="shared" si="2"/>
        <v>9.44</v>
      </c>
    </row>
    <row r="171" spans="1:8" ht="13" x14ac:dyDescent="0.3">
      <c r="A171" s="16" t="s">
        <v>291</v>
      </c>
      <c r="B171" s="16" t="s">
        <v>292</v>
      </c>
      <c r="C171" s="16" t="s">
        <v>293</v>
      </c>
      <c r="D171" s="16">
        <v>100</v>
      </c>
      <c r="E171" s="98">
        <v>233.99</v>
      </c>
      <c r="F171" s="99">
        <v>15</v>
      </c>
      <c r="G171" s="188"/>
      <c r="H171" s="98">
        <f t="shared" si="2"/>
        <v>15.6</v>
      </c>
    </row>
    <row r="172" spans="1:8" ht="13" x14ac:dyDescent="0.3">
      <c r="A172" s="16" t="s">
        <v>294</v>
      </c>
      <c r="B172" s="16" t="s">
        <v>295</v>
      </c>
      <c r="C172" s="16" t="s">
        <v>296</v>
      </c>
      <c r="D172" s="16">
        <v>50</v>
      </c>
      <c r="E172" s="98">
        <v>684.37</v>
      </c>
      <c r="F172" s="99">
        <v>20</v>
      </c>
      <c r="G172" s="187">
        <v>35</v>
      </c>
      <c r="H172" s="98">
        <f t="shared" si="2"/>
        <v>34.22</v>
      </c>
    </row>
    <row r="173" spans="1:8" ht="13" x14ac:dyDescent="0.3">
      <c r="A173" s="16" t="s">
        <v>294</v>
      </c>
      <c r="B173" s="16" t="s">
        <v>295</v>
      </c>
      <c r="C173" s="16" t="s">
        <v>296</v>
      </c>
      <c r="D173" s="16">
        <v>100</v>
      </c>
      <c r="E173" s="98">
        <v>146467.03</v>
      </c>
      <c r="F173" s="99">
        <v>206</v>
      </c>
      <c r="G173" s="188"/>
      <c r="H173" s="98">
        <f t="shared" si="2"/>
        <v>711.01</v>
      </c>
    </row>
    <row r="174" spans="1:8" ht="13" x14ac:dyDescent="0.3">
      <c r="A174" s="16" t="s">
        <v>297</v>
      </c>
      <c r="B174" s="16" t="s">
        <v>298</v>
      </c>
      <c r="C174" s="16" t="s">
        <v>299</v>
      </c>
      <c r="D174" s="16">
        <v>50</v>
      </c>
      <c r="E174" s="98">
        <v>578.15</v>
      </c>
      <c r="F174" s="99">
        <v>47</v>
      </c>
      <c r="G174" s="187">
        <v>116</v>
      </c>
      <c r="H174" s="98">
        <f t="shared" si="2"/>
        <v>12.3</v>
      </c>
    </row>
    <row r="175" spans="1:8" ht="13" x14ac:dyDescent="0.3">
      <c r="A175" s="16" t="s">
        <v>297</v>
      </c>
      <c r="B175" s="16" t="s">
        <v>298</v>
      </c>
      <c r="C175" s="16" t="s">
        <v>299</v>
      </c>
      <c r="D175" s="16">
        <v>100</v>
      </c>
      <c r="E175" s="98">
        <v>112272.05</v>
      </c>
      <c r="F175" s="99">
        <v>612</v>
      </c>
      <c r="G175" s="188"/>
      <c r="H175" s="98">
        <f t="shared" si="2"/>
        <v>183.45</v>
      </c>
    </row>
    <row r="176" spans="1:8" ht="13" x14ac:dyDescent="0.3">
      <c r="A176" s="16" t="s">
        <v>300</v>
      </c>
      <c r="B176" s="16" t="s">
        <v>301</v>
      </c>
      <c r="C176" s="16" t="s">
        <v>302</v>
      </c>
      <c r="D176" s="16">
        <v>50</v>
      </c>
      <c r="E176" s="98">
        <v>15809.98</v>
      </c>
      <c r="F176" s="99">
        <v>1021</v>
      </c>
      <c r="G176" s="187">
        <v>6569</v>
      </c>
      <c r="H176" s="98">
        <f t="shared" si="2"/>
        <v>15.48</v>
      </c>
    </row>
    <row r="177" spans="1:8" ht="13" x14ac:dyDescent="0.3">
      <c r="A177" s="16" t="s">
        <v>300</v>
      </c>
      <c r="B177" s="16" t="s">
        <v>301</v>
      </c>
      <c r="C177" s="16" t="s">
        <v>302</v>
      </c>
      <c r="D177" s="16">
        <v>100</v>
      </c>
      <c r="E177" s="98">
        <v>19978374.670000002</v>
      </c>
      <c r="F177" s="99">
        <v>31606</v>
      </c>
      <c r="G177" s="188"/>
      <c r="H177" s="98">
        <f t="shared" si="2"/>
        <v>632.11</v>
      </c>
    </row>
    <row r="178" spans="1:8" ht="13" x14ac:dyDescent="0.3">
      <c r="A178" s="16" t="s">
        <v>303</v>
      </c>
      <c r="B178" s="16" t="s">
        <v>301</v>
      </c>
      <c r="C178" s="16" t="s">
        <v>302</v>
      </c>
      <c r="D178" s="16">
        <v>50</v>
      </c>
      <c r="E178" s="98">
        <v>15809.98</v>
      </c>
      <c r="F178" s="99">
        <v>1021</v>
      </c>
      <c r="G178" s="187">
        <v>6569</v>
      </c>
      <c r="H178" s="98">
        <f t="shared" si="2"/>
        <v>15.48</v>
      </c>
    </row>
    <row r="179" spans="1:8" ht="13" x14ac:dyDescent="0.3">
      <c r="A179" s="16" t="s">
        <v>303</v>
      </c>
      <c r="B179" s="16" t="s">
        <v>301</v>
      </c>
      <c r="C179" s="16" t="s">
        <v>302</v>
      </c>
      <c r="D179" s="16">
        <v>100</v>
      </c>
      <c r="E179" s="98">
        <v>19978374.670000002</v>
      </c>
      <c r="F179" s="99">
        <v>31606</v>
      </c>
      <c r="G179" s="188"/>
      <c r="H179" s="98">
        <f t="shared" si="2"/>
        <v>632.11</v>
      </c>
    </row>
    <row r="180" spans="1:8" ht="13" x14ac:dyDescent="0.3">
      <c r="A180" s="16" t="s">
        <v>304</v>
      </c>
      <c r="B180" s="16" t="s">
        <v>305</v>
      </c>
      <c r="C180" s="16" t="s">
        <v>306</v>
      </c>
      <c r="D180" s="16">
        <v>50</v>
      </c>
      <c r="E180" s="98">
        <v>30915.119999999999</v>
      </c>
      <c r="F180" s="99">
        <v>1870</v>
      </c>
      <c r="G180" s="187">
        <v>1516</v>
      </c>
      <c r="H180" s="98">
        <f t="shared" si="2"/>
        <v>16.53</v>
      </c>
    </row>
    <row r="181" spans="1:8" ht="13" x14ac:dyDescent="0.3">
      <c r="A181" s="16" t="s">
        <v>304</v>
      </c>
      <c r="B181" s="16" t="s">
        <v>305</v>
      </c>
      <c r="C181" s="16" t="s">
        <v>306</v>
      </c>
      <c r="D181" s="16">
        <v>100</v>
      </c>
      <c r="E181" s="98">
        <v>4121516</v>
      </c>
      <c r="F181" s="99">
        <v>6896</v>
      </c>
      <c r="G181" s="188"/>
      <c r="H181" s="98">
        <f t="shared" si="2"/>
        <v>597.66999999999996</v>
      </c>
    </row>
    <row r="182" spans="1:8" ht="13" x14ac:dyDescent="0.3">
      <c r="A182" s="16" t="s">
        <v>307</v>
      </c>
      <c r="B182" s="16" t="s">
        <v>308</v>
      </c>
      <c r="C182" s="16" t="s">
        <v>309</v>
      </c>
      <c r="D182" s="16">
        <v>50</v>
      </c>
      <c r="E182" s="98">
        <v>467.03</v>
      </c>
      <c r="F182" s="99">
        <v>32</v>
      </c>
      <c r="G182" s="187">
        <v>52</v>
      </c>
      <c r="H182" s="98">
        <f t="shared" si="2"/>
        <v>14.59</v>
      </c>
    </row>
    <row r="183" spans="1:8" ht="13" x14ac:dyDescent="0.3">
      <c r="A183" s="16" t="s">
        <v>307</v>
      </c>
      <c r="B183" s="16" t="s">
        <v>308</v>
      </c>
      <c r="C183" s="16" t="s">
        <v>309</v>
      </c>
      <c r="D183" s="16">
        <v>100</v>
      </c>
      <c r="E183" s="98">
        <v>9753.57</v>
      </c>
      <c r="F183" s="99">
        <v>281</v>
      </c>
      <c r="G183" s="188"/>
      <c r="H183" s="98">
        <f t="shared" si="2"/>
        <v>34.71</v>
      </c>
    </row>
    <row r="184" spans="1:8" ht="13" x14ac:dyDescent="0.3">
      <c r="A184" s="16" t="s">
        <v>310</v>
      </c>
      <c r="B184" s="16" t="s">
        <v>311</v>
      </c>
      <c r="C184" s="16" t="s">
        <v>312</v>
      </c>
      <c r="D184" s="16">
        <v>50</v>
      </c>
      <c r="E184" s="98">
        <v>1193.02</v>
      </c>
      <c r="F184" s="99">
        <v>56</v>
      </c>
      <c r="G184" s="187">
        <v>25</v>
      </c>
      <c r="H184" s="98">
        <f t="shared" si="2"/>
        <v>21.3</v>
      </c>
    </row>
    <row r="185" spans="1:8" ht="13" x14ac:dyDescent="0.3">
      <c r="A185" s="16" t="s">
        <v>310</v>
      </c>
      <c r="B185" s="16" t="s">
        <v>311</v>
      </c>
      <c r="C185" s="16" t="s">
        <v>312</v>
      </c>
      <c r="D185" s="16">
        <v>100</v>
      </c>
      <c r="E185" s="98">
        <v>6102.19</v>
      </c>
      <c r="F185" s="99">
        <v>103</v>
      </c>
      <c r="G185" s="188"/>
      <c r="H185" s="98">
        <f t="shared" si="2"/>
        <v>59.24</v>
      </c>
    </row>
    <row r="186" spans="1:8" ht="13" x14ac:dyDescent="0.3">
      <c r="A186" s="16" t="s">
        <v>313</v>
      </c>
      <c r="B186" s="16" t="s">
        <v>314</v>
      </c>
      <c r="C186" s="16" t="s">
        <v>315</v>
      </c>
      <c r="D186" s="16">
        <v>50</v>
      </c>
      <c r="E186" s="98">
        <v>10971.64</v>
      </c>
      <c r="F186" s="99">
        <v>654</v>
      </c>
      <c r="G186" s="187">
        <v>342</v>
      </c>
      <c r="H186" s="98">
        <f t="shared" si="2"/>
        <v>16.78</v>
      </c>
    </row>
    <row r="187" spans="1:8" ht="13" x14ac:dyDescent="0.3">
      <c r="A187" s="16" t="s">
        <v>313</v>
      </c>
      <c r="B187" s="16" t="s">
        <v>314</v>
      </c>
      <c r="C187" s="16" t="s">
        <v>315</v>
      </c>
      <c r="D187" s="16">
        <v>100</v>
      </c>
      <c r="E187" s="98">
        <v>362093.34</v>
      </c>
      <c r="F187" s="99">
        <v>1777</v>
      </c>
      <c r="G187" s="188"/>
      <c r="H187" s="98">
        <f t="shared" si="2"/>
        <v>203.77</v>
      </c>
    </row>
    <row r="188" spans="1:8" ht="13" x14ac:dyDescent="0.3">
      <c r="A188" s="16" t="s">
        <v>316</v>
      </c>
      <c r="B188" s="16" t="s">
        <v>317</v>
      </c>
      <c r="C188" s="16" t="s">
        <v>318</v>
      </c>
      <c r="D188" s="16">
        <v>50</v>
      </c>
      <c r="E188" s="98">
        <v>12271.03</v>
      </c>
      <c r="F188" s="99">
        <v>739</v>
      </c>
      <c r="G188" s="187">
        <v>438</v>
      </c>
      <c r="H188" s="98">
        <f t="shared" si="2"/>
        <v>16.600000000000001</v>
      </c>
    </row>
    <row r="189" spans="1:8" ht="13" x14ac:dyDescent="0.3">
      <c r="A189" s="16" t="s">
        <v>316</v>
      </c>
      <c r="B189" s="16" t="s">
        <v>317</v>
      </c>
      <c r="C189" s="16" t="s">
        <v>318</v>
      </c>
      <c r="D189" s="16">
        <v>100</v>
      </c>
      <c r="E189" s="98">
        <v>64608.18</v>
      </c>
      <c r="F189" s="99">
        <v>1454</v>
      </c>
      <c r="G189" s="188"/>
      <c r="H189" s="98">
        <f t="shared" si="2"/>
        <v>44.43</v>
      </c>
    </row>
    <row r="190" spans="1:8" ht="13" x14ac:dyDescent="0.3">
      <c r="A190" s="16" t="s">
        <v>319</v>
      </c>
      <c r="B190" s="16" t="s">
        <v>320</v>
      </c>
      <c r="C190" s="16" t="s">
        <v>321</v>
      </c>
      <c r="D190" s="16">
        <v>50</v>
      </c>
      <c r="E190" s="98">
        <v>584.33000000000004</v>
      </c>
      <c r="F190" s="99">
        <v>53</v>
      </c>
      <c r="G190" s="187">
        <v>26</v>
      </c>
      <c r="H190" s="98">
        <f t="shared" si="2"/>
        <v>11.03</v>
      </c>
    </row>
    <row r="191" spans="1:8" ht="13" x14ac:dyDescent="0.3">
      <c r="A191" s="16" t="s">
        <v>319</v>
      </c>
      <c r="B191" s="16" t="s">
        <v>320</v>
      </c>
      <c r="C191" s="16" t="s">
        <v>321</v>
      </c>
      <c r="D191" s="16">
        <v>100</v>
      </c>
      <c r="E191" s="98">
        <v>870.45</v>
      </c>
      <c r="F191" s="99">
        <v>39</v>
      </c>
      <c r="G191" s="188"/>
      <c r="H191" s="98">
        <f t="shared" si="2"/>
        <v>22.32</v>
      </c>
    </row>
    <row r="192" spans="1:8" ht="13" x14ac:dyDescent="0.3">
      <c r="A192" s="16" t="s">
        <v>322</v>
      </c>
      <c r="B192" s="16" t="s">
        <v>323</v>
      </c>
      <c r="C192" s="16" t="s">
        <v>324</v>
      </c>
      <c r="D192" s="16">
        <v>50</v>
      </c>
      <c r="E192" s="98">
        <v>5414.41</v>
      </c>
      <c r="F192" s="99">
        <v>335</v>
      </c>
      <c r="G192" s="187">
        <v>674</v>
      </c>
      <c r="H192" s="98">
        <f t="shared" si="2"/>
        <v>16.16</v>
      </c>
    </row>
    <row r="193" spans="1:8" ht="13" x14ac:dyDescent="0.3">
      <c r="A193" s="16" t="s">
        <v>322</v>
      </c>
      <c r="B193" s="16" t="s">
        <v>323</v>
      </c>
      <c r="C193" s="16" t="s">
        <v>324</v>
      </c>
      <c r="D193" s="16">
        <v>100</v>
      </c>
      <c r="E193" s="98">
        <v>3662226.28</v>
      </c>
      <c r="F193" s="99">
        <v>3139</v>
      </c>
      <c r="G193" s="188"/>
      <c r="H193" s="98">
        <f t="shared" si="2"/>
        <v>1166.69</v>
      </c>
    </row>
    <row r="194" spans="1:8" ht="13" x14ac:dyDescent="0.3">
      <c r="A194" s="16" t="s">
        <v>325</v>
      </c>
      <c r="B194" s="16" t="s">
        <v>326</v>
      </c>
      <c r="C194" s="16" t="s">
        <v>327</v>
      </c>
      <c r="D194" s="16">
        <v>50</v>
      </c>
      <c r="E194" s="98">
        <v>13.66</v>
      </c>
      <c r="F194" s="99">
        <v>1</v>
      </c>
      <c r="G194" s="187">
        <v>21</v>
      </c>
      <c r="H194" s="98">
        <f t="shared" si="2"/>
        <v>13.66</v>
      </c>
    </row>
    <row r="195" spans="1:8" ht="13" x14ac:dyDescent="0.3">
      <c r="A195" s="16" t="s">
        <v>325</v>
      </c>
      <c r="B195" s="16" t="s">
        <v>326</v>
      </c>
      <c r="C195" s="16" t="s">
        <v>327</v>
      </c>
      <c r="D195" s="16">
        <v>100</v>
      </c>
      <c r="E195" s="98">
        <v>15768.73</v>
      </c>
      <c r="F195" s="99">
        <v>100</v>
      </c>
      <c r="G195" s="188"/>
      <c r="H195" s="98">
        <f t="shared" si="2"/>
        <v>157.69</v>
      </c>
    </row>
    <row r="196" spans="1:8" ht="13" x14ac:dyDescent="0.3">
      <c r="A196" s="16" t="s">
        <v>328</v>
      </c>
      <c r="B196" s="16" t="s">
        <v>329</v>
      </c>
      <c r="C196" s="16" t="s">
        <v>330</v>
      </c>
      <c r="D196" s="16">
        <v>100</v>
      </c>
      <c r="E196" s="98">
        <v>93.26</v>
      </c>
      <c r="F196" s="99">
        <v>3</v>
      </c>
      <c r="G196" s="99">
        <v>3</v>
      </c>
      <c r="H196" s="98">
        <f t="shared" si="2"/>
        <v>31.09</v>
      </c>
    </row>
    <row r="197" spans="1:8" ht="13" x14ac:dyDescent="0.3">
      <c r="A197" s="16" t="s">
        <v>331</v>
      </c>
      <c r="B197" s="16" t="s">
        <v>332</v>
      </c>
      <c r="C197" s="16" t="s">
        <v>333</v>
      </c>
      <c r="D197" s="16">
        <v>50</v>
      </c>
      <c r="E197" s="98">
        <v>66621.03</v>
      </c>
      <c r="F197" s="99">
        <v>3794</v>
      </c>
      <c r="G197" s="187">
        <v>4660</v>
      </c>
      <c r="H197" s="98">
        <f t="shared" si="2"/>
        <v>17.559999999999999</v>
      </c>
    </row>
    <row r="198" spans="1:8" ht="13" x14ac:dyDescent="0.3">
      <c r="A198" s="16" t="s">
        <v>331</v>
      </c>
      <c r="B198" s="16" t="s">
        <v>332</v>
      </c>
      <c r="C198" s="16" t="s">
        <v>333</v>
      </c>
      <c r="D198" s="16">
        <v>100</v>
      </c>
      <c r="E198" s="98">
        <v>6532759.3799999999</v>
      </c>
      <c r="F198" s="99">
        <v>17445</v>
      </c>
      <c r="G198" s="188"/>
      <c r="H198" s="98">
        <f t="shared" si="2"/>
        <v>374.48</v>
      </c>
    </row>
    <row r="199" spans="1:8" ht="13" x14ac:dyDescent="0.3">
      <c r="A199" s="16" t="s">
        <v>334</v>
      </c>
      <c r="B199" s="16" t="s">
        <v>335</v>
      </c>
      <c r="C199" s="16" t="s">
        <v>336</v>
      </c>
      <c r="D199" s="16">
        <v>50</v>
      </c>
      <c r="E199" s="98">
        <v>251.34</v>
      </c>
      <c r="F199" s="99">
        <v>27</v>
      </c>
      <c r="G199" s="187">
        <v>28</v>
      </c>
      <c r="H199" s="98">
        <f t="shared" si="2"/>
        <v>9.31</v>
      </c>
    </row>
    <row r="200" spans="1:8" ht="13" x14ac:dyDescent="0.3">
      <c r="A200" s="16" t="s">
        <v>334</v>
      </c>
      <c r="B200" s="16" t="s">
        <v>335</v>
      </c>
      <c r="C200" s="16" t="s">
        <v>336</v>
      </c>
      <c r="D200" s="16">
        <v>100</v>
      </c>
      <c r="E200" s="98">
        <v>5375.99</v>
      </c>
      <c r="F200" s="99">
        <v>131</v>
      </c>
      <c r="G200" s="188"/>
      <c r="H200" s="98">
        <f t="shared" ref="H200:H263" si="3">ROUND(E200/F200,2)</f>
        <v>41.04</v>
      </c>
    </row>
    <row r="201" spans="1:8" ht="13" x14ac:dyDescent="0.3">
      <c r="A201" s="16" t="s">
        <v>337</v>
      </c>
      <c r="B201" s="16" t="s">
        <v>338</v>
      </c>
      <c r="C201" s="16" t="s">
        <v>339</v>
      </c>
      <c r="D201" s="16">
        <v>50</v>
      </c>
      <c r="E201" s="98">
        <v>66278.149999999994</v>
      </c>
      <c r="F201" s="99">
        <v>3759</v>
      </c>
      <c r="G201" s="187">
        <v>4595</v>
      </c>
      <c r="H201" s="98">
        <f t="shared" si="3"/>
        <v>17.63</v>
      </c>
    </row>
    <row r="202" spans="1:8" ht="13" x14ac:dyDescent="0.3">
      <c r="A202" s="16" t="s">
        <v>337</v>
      </c>
      <c r="B202" s="16" t="s">
        <v>338</v>
      </c>
      <c r="C202" s="16" t="s">
        <v>339</v>
      </c>
      <c r="D202" s="16">
        <v>100</v>
      </c>
      <c r="E202" s="98">
        <v>6516254.1299999999</v>
      </c>
      <c r="F202" s="99">
        <v>17145</v>
      </c>
      <c r="G202" s="188"/>
      <c r="H202" s="98">
        <f t="shared" si="3"/>
        <v>380.07</v>
      </c>
    </row>
    <row r="203" spans="1:8" ht="13" x14ac:dyDescent="0.3">
      <c r="A203" s="16" t="s">
        <v>340</v>
      </c>
      <c r="B203" s="16" t="s">
        <v>341</v>
      </c>
      <c r="C203" s="16" t="s">
        <v>342</v>
      </c>
      <c r="D203" s="16">
        <v>50</v>
      </c>
      <c r="E203" s="98">
        <v>18.48</v>
      </c>
      <c r="F203" s="99">
        <v>1</v>
      </c>
      <c r="G203" s="187">
        <v>31</v>
      </c>
      <c r="H203" s="98">
        <f t="shared" si="3"/>
        <v>18.48</v>
      </c>
    </row>
    <row r="204" spans="1:8" ht="13" x14ac:dyDescent="0.3">
      <c r="A204" s="16" t="s">
        <v>340</v>
      </c>
      <c r="B204" s="16" t="s">
        <v>341</v>
      </c>
      <c r="C204" s="16" t="s">
        <v>342</v>
      </c>
      <c r="D204" s="16">
        <v>100</v>
      </c>
      <c r="E204" s="98">
        <v>10893.64</v>
      </c>
      <c r="F204" s="99">
        <v>157</v>
      </c>
      <c r="G204" s="188"/>
      <c r="H204" s="98">
        <f t="shared" si="3"/>
        <v>69.39</v>
      </c>
    </row>
    <row r="205" spans="1:8" ht="13" x14ac:dyDescent="0.3">
      <c r="A205" s="16" t="s">
        <v>343</v>
      </c>
      <c r="B205" s="16" t="s">
        <v>344</v>
      </c>
      <c r="C205" s="16" t="s">
        <v>345</v>
      </c>
      <c r="D205" s="16">
        <v>50</v>
      </c>
      <c r="E205" s="98">
        <v>73.06</v>
      </c>
      <c r="F205" s="99">
        <v>7</v>
      </c>
      <c r="G205" s="187">
        <v>10</v>
      </c>
      <c r="H205" s="98">
        <f t="shared" si="3"/>
        <v>10.44</v>
      </c>
    </row>
    <row r="206" spans="1:8" ht="13" x14ac:dyDescent="0.3">
      <c r="A206" s="16" t="s">
        <v>343</v>
      </c>
      <c r="B206" s="16" t="s">
        <v>344</v>
      </c>
      <c r="C206" s="16" t="s">
        <v>345</v>
      </c>
      <c r="D206" s="16">
        <v>100</v>
      </c>
      <c r="E206" s="98">
        <v>235.62</v>
      </c>
      <c r="F206" s="99">
        <v>12</v>
      </c>
      <c r="G206" s="188"/>
      <c r="H206" s="98">
        <f t="shared" si="3"/>
        <v>19.64</v>
      </c>
    </row>
    <row r="207" spans="1:8" ht="13" x14ac:dyDescent="0.3">
      <c r="A207" s="16" t="s">
        <v>346</v>
      </c>
      <c r="B207" s="16" t="s">
        <v>347</v>
      </c>
      <c r="C207" s="16" t="s">
        <v>348</v>
      </c>
      <c r="D207" s="16">
        <v>50</v>
      </c>
      <c r="E207" s="98">
        <v>17992.86</v>
      </c>
      <c r="F207" s="99">
        <v>1082</v>
      </c>
      <c r="G207" s="187">
        <v>933</v>
      </c>
      <c r="H207" s="98">
        <f t="shared" si="3"/>
        <v>16.63</v>
      </c>
    </row>
    <row r="208" spans="1:8" ht="13" x14ac:dyDescent="0.3">
      <c r="A208" s="16" t="s">
        <v>346</v>
      </c>
      <c r="B208" s="16" t="s">
        <v>347</v>
      </c>
      <c r="C208" s="16" t="s">
        <v>348</v>
      </c>
      <c r="D208" s="16">
        <v>100</v>
      </c>
      <c r="E208" s="98">
        <v>3200199.18</v>
      </c>
      <c r="F208" s="99">
        <v>4615</v>
      </c>
      <c r="G208" s="188"/>
      <c r="H208" s="98">
        <f t="shared" si="3"/>
        <v>693.43</v>
      </c>
    </row>
    <row r="209" spans="1:8" ht="13" x14ac:dyDescent="0.3">
      <c r="A209" s="16" t="s">
        <v>349</v>
      </c>
      <c r="B209" s="16" t="s">
        <v>350</v>
      </c>
      <c r="C209" s="16" t="s">
        <v>351</v>
      </c>
      <c r="D209" s="16">
        <v>50</v>
      </c>
      <c r="E209" s="98">
        <v>6589.98</v>
      </c>
      <c r="F209" s="99">
        <v>412</v>
      </c>
      <c r="G209" s="187">
        <v>514</v>
      </c>
      <c r="H209" s="98">
        <f t="shared" si="3"/>
        <v>16</v>
      </c>
    </row>
    <row r="210" spans="1:8" ht="13" x14ac:dyDescent="0.3">
      <c r="A210" s="16" t="s">
        <v>349</v>
      </c>
      <c r="B210" s="16" t="s">
        <v>350</v>
      </c>
      <c r="C210" s="16" t="s">
        <v>351</v>
      </c>
      <c r="D210" s="16">
        <v>100</v>
      </c>
      <c r="E210" s="98">
        <v>2902658.25</v>
      </c>
      <c r="F210" s="99">
        <v>2453</v>
      </c>
      <c r="G210" s="188"/>
      <c r="H210" s="98">
        <f t="shared" si="3"/>
        <v>1183.31</v>
      </c>
    </row>
    <row r="211" spans="1:8" ht="13" x14ac:dyDescent="0.3">
      <c r="A211" s="16" t="s">
        <v>352</v>
      </c>
      <c r="B211" s="16" t="s">
        <v>353</v>
      </c>
      <c r="C211" s="16" t="s">
        <v>354</v>
      </c>
      <c r="D211" s="16">
        <v>50</v>
      </c>
      <c r="E211" s="98">
        <v>363.89</v>
      </c>
      <c r="F211" s="99">
        <v>17</v>
      </c>
      <c r="G211" s="187">
        <v>53</v>
      </c>
      <c r="H211" s="98">
        <f t="shared" si="3"/>
        <v>21.41</v>
      </c>
    </row>
    <row r="212" spans="1:8" ht="13" x14ac:dyDescent="0.3">
      <c r="A212" s="16" t="s">
        <v>352</v>
      </c>
      <c r="B212" s="16" t="s">
        <v>353</v>
      </c>
      <c r="C212" s="16" t="s">
        <v>354</v>
      </c>
      <c r="D212" s="16">
        <v>100</v>
      </c>
      <c r="E212" s="98">
        <v>103796.08</v>
      </c>
      <c r="F212" s="99">
        <v>626</v>
      </c>
      <c r="G212" s="188"/>
      <c r="H212" s="98">
        <f t="shared" si="3"/>
        <v>165.81</v>
      </c>
    </row>
    <row r="213" spans="1:8" ht="13" x14ac:dyDescent="0.3">
      <c r="A213" s="16" t="s">
        <v>355</v>
      </c>
      <c r="B213" s="16" t="s">
        <v>356</v>
      </c>
      <c r="C213" s="16" t="s">
        <v>357</v>
      </c>
      <c r="D213" s="16">
        <v>50</v>
      </c>
      <c r="E213" s="98">
        <v>851.13</v>
      </c>
      <c r="F213" s="99">
        <v>55</v>
      </c>
      <c r="G213" s="187">
        <v>19</v>
      </c>
      <c r="H213" s="98">
        <f t="shared" si="3"/>
        <v>15.48</v>
      </c>
    </row>
    <row r="214" spans="1:8" ht="13" x14ac:dyDescent="0.3">
      <c r="A214" s="16" t="s">
        <v>355</v>
      </c>
      <c r="B214" s="16" t="s">
        <v>356</v>
      </c>
      <c r="C214" s="16" t="s">
        <v>357</v>
      </c>
      <c r="D214" s="16">
        <v>100</v>
      </c>
      <c r="E214" s="98">
        <v>1887.65</v>
      </c>
      <c r="F214" s="99">
        <v>50</v>
      </c>
      <c r="G214" s="188"/>
      <c r="H214" s="98">
        <f t="shared" si="3"/>
        <v>37.75</v>
      </c>
    </row>
    <row r="215" spans="1:8" ht="13" x14ac:dyDescent="0.3">
      <c r="A215" s="16" t="s">
        <v>358</v>
      </c>
      <c r="B215" s="16" t="s">
        <v>359</v>
      </c>
      <c r="C215" s="16" t="s">
        <v>360</v>
      </c>
      <c r="D215" s="16">
        <v>50</v>
      </c>
      <c r="E215" s="98">
        <v>10169.379999999999</v>
      </c>
      <c r="F215" s="99">
        <v>596</v>
      </c>
      <c r="G215" s="187">
        <v>372</v>
      </c>
      <c r="H215" s="98">
        <f t="shared" si="3"/>
        <v>17.059999999999999</v>
      </c>
    </row>
    <row r="216" spans="1:8" ht="13" x14ac:dyDescent="0.3">
      <c r="A216" s="16" t="s">
        <v>358</v>
      </c>
      <c r="B216" s="16" t="s">
        <v>359</v>
      </c>
      <c r="C216" s="16" t="s">
        <v>360</v>
      </c>
      <c r="D216" s="16">
        <v>100</v>
      </c>
      <c r="E216" s="98">
        <v>191350.17</v>
      </c>
      <c r="F216" s="99">
        <v>1469</v>
      </c>
      <c r="G216" s="188"/>
      <c r="H216" s="98">
        <f t="shared" si="3"/>
        <v>130.26</v>
      </c>
    </row>
    <row r="217" spans="1:8" ht="13" x14ac:dyDescent="0.3">
      <c r="A217" s="16" t="s">
        <v>361</v>
      </c>
      <c r="B217" s="16" t="s">
        <v>362</v>
      </c>
      <c r="C217" s="16" t="s">
        <v>363</v>
      </c>
      <c r="D217" s="16">
        <v>50</v>
      </c>
      <c r="E217" s="98">
        <v>18.48</v>
      </c>
      <c r="F217" s="99">
        <v>2</v>
      </c>
      <c r="G217" s="187">
        <v>4</v>
      </c>
      <c r="H217" s="98">
        <f t="shared" si="3"/>
        <v>9.24</v>
      </c>
    </row>
    <row r="218" spans="1:8" ht="13" x14ac:dyDescent="0.3">
      <c r="A218" s="16" t="s">
        <v>361</v>
      </c>
      <c r="B218" s="16" t="s">
        <v>362</v>
      </c>
      <c r="C218" s="16" t="s">
        <v>363</v>
      </c>
      <c r="D218" s="16">
        <v>100</v>
      </c>
      <c r="E218" s="98">
        <v>507.03</v>
      </c>
      <c r="F218" s="99">
        <v>17</v>
      </c>
      <c r="G218" s="188"/>
      <c r="H218" s="98">
        <f t="shared" si="3"/>
        <v>29.83</v>
      </c>
    </row>
    <row r="219" spans="1:8" ht="13" x14ac:dyDescent="0.3">
      <c r="A219" s="16" t="s">
        <v>364</v>
      </c>
      <c r="B219" s="16" t="s">
        <v>365</v>
      </c>
      <c r="C219" s="16" t="s">
        <v>366</v>
      </c>
      <c r="D219" s="16">
        <v>50</v>
      </c>
      <c r="E219" s="98">
        <v>7529.59</v>
      </c>
      <c r="F219" s="99">
        <v>397</v>
      </c>
      <c r="G219" s="187">
        <v>368</v>
      </c>
      <c r="H219" s="98">
        <f t="shared" si="3"/>
        <v>18.97</v>
      </c>
    </row>
    <row r="220" spans="1:8" ht="13" x14ac:dyDescent="0.3">
      <c r="A220" s="16" t="s">
        <v>364</v>
      </c>
      <c r="B220" s="16" t="s">
        <v>365</v>
      </c>
      <c r="C220" s="16" t="s">
        <v>366</v>
      </c>
      <c r="D220" s="16">
        <v>100</v>
      </c>
      <c r="E220" s="98">
        <v>172433.57</v>
      </c>
      <c r="F220" s="99">
        <v>2085</v>
      </c>
      <c r="G220" s="188"/>
      <c r="H220" s="98">
        <f t="shared" si="3"/>
        <v>82.7</v>
      </c>
    </row>
    <row r="221" spans="1:8" ht="13" x14ac:dyDescent="0.3">
      <c r="A221" s="16" t="s">
        <v>367</v>
      </c>
      <c r="B221" s="16" t="s">
        <v>368</v>
      </c>
      <c r="C221" s="16" t="s">
        <v>369</v>
      </c>
      <c r="D221" s="16">
        <v>50</v>
      </c>
      <c r="E221" s="98">
        <v>100.82</v>
      </c>
      <c r="F221" s="99">
        <v>3</v>
      </c>
      <c r="G221" s="187">
        <v>5</v>
      </c>
      <c r="H221" s="98">
        <f t="shared" si="3"/>
        <v>33.61</v>
      </c>
    </row>
    <row r="222" spans="1:8" ht="13" x14ac:dyDescent="0.3">
      <c r="A222" s="16" t="s">
        <v>367</v>
      </c>
      <c r="B222" s="16" t="s">
        <v>368</v>
      </c>
      <c r="C222" s="16" t="s">
        <v>369</v>
      </c>
      <c r="D222" s="16">
        <v>100</v>
      </c>
      <c r="E222" s="98">
        <v>14.41</v>
      </c>
      <c r="F222" s="99">
        <v>4</v>
      </c>
      <c r="G222" s="188"/>
      <c r="H222" s="98">
        <f t="shared" si="3"/>
        <v>3.6</v>
      </c>
    </row>
    <row r="223" spans="1:8" ht="13" x14ac:dyDescent="0.3">
      <c r="A223" s="16" t="s">
        <v>370</v>
      </c>
      <c r="B223" s="16" t="s">
        <v>371</v>
      </c>
      <c r="C223" s="16" t="s">
        <v>372</v>
      </c>
      <c r="D223" s="16">
        <v>50</v>
      </c>
      <c r="E223" s="98">
        <v>384.16</v>
      </c>
      <c r="F223" s="99">
        <v>22</v>
      </c>
      <c r="G223" s="187">
        <v>19</v>
      </c>
      <c r="H223" s="98">
        <f t="shared" si="3"/>
        <v>17.46</v>
      </c>
    </row>
    <row r="224" spans="1:8" ht="13" x14ac:dyDescent="0.3">
      <c r="A224" s="16" t="s">
        <v>370</v>
      </c>
      <c r="B224" s="16" t="s">
        <v>371</v>
      </c>
      <c r="C224" s="16" t="s">
        <v>372</v>
      </c>
      <c r="D224" s="16">
        <v>100</v>
      </c>
      <c r="E224" s="98">
        <v>1834.49</v>
      </c>
      <c r="F224" s="99">
        <v>82</v>
      </c>
      <c r="G224" s="188"/>
      <c r="H224" s="98">
        <f t="shared" si="3"/>
        <v>22.37</v>
      </c>
    </row>
    <row r="225" spans="1:8" ht="13" x14ac:dyDescent="0.3">
      <c r="A225" s="16" t="s">
        <v>373</v>
      </c>
      <c r="B225" s="16" t="s">
        <v>374</v>
      </c>
      <c r="C225" s="16" t="s">
        <v>375</v>
      </c>
      <c r="D225" s="16">
        <v>50</v>
      </c>
      <c r="E225" s="98">
        <v>7002.76</v>
      </c>
      <c r="F225" s="99">
        <v>367</v>
      </c>
      <c r="G225" s="187">
        <v>339</v>
      </c>
      <c r="H225" s="98">
        <f t="shared" si="3"/>
        <v>19.079999999999998</v>
      </c>
    </row>
    <row r="226" spans="1:8" ht="13" x14ac:dyDescent="0.3">
      <c r="A226" s="16" t="s">
        <v>373</v>
      </c>
      <c r="B226" s="16" t="s">
        <v>374</v>
      </c>
      <c r="C226" s="16" t="s">
        <v>375</v>
      </c>
      <c r="D226" s="16">
        <v>100</v>
      </c>
      <c r="E226" s="98">
        <v>168447.08</v>
      </c>
      <c r="F226" s="99">
        <v>1934</v>
      </c>
      <c r="G226" s="188"/>
      <c r="H226" s="98">
        <f t="shared" si="3"/>
        <v>87.1</v>
      </c>
    </row>
    <row r="227" spans="1:8" ht="13" x14ac:dyDescent="0.3">
      <c r="A227" s="16" t="s">
        <v>376</v>
      </c>
      <c r="B227" s="16" t="s">
        <v>377</v>
      </c>
      <c r="C227" s="16" t="s">
        <v>378</v>
      </c>
      <c r="D227" s="16">
        <v>50</v>
      </c>
      <c r="E227" s="98">
        <v>41.85</v>
      </c>
      <c r="F227" s="99">
        <v>5</v>
      </c>
      <c r="G227" s="187">
        <v>13</v>
      </c>
      <c r="H227" s="98">
        <f t="shared" si="3"/>
        <v>8.3699999999999992</v>
      </c>
    </row>
    <row r="228" spans="1:8" ht="13" x14ac:dyDescent="0.3">
      <c r="A228" s="16" t="s">
        <v>376</v>
      </c>
      <c r="B228" s="16" t="s">
        <v>377</v>
      </c>
      <c r="C228" s="16" t="s">
        <v>378</v>
      </c>
      <c r="D228" s="16">
        <v>100</v>
      </c>
      <c r="E228" s="98">
        <v>2137.59</v>
      </c>
      <c r="F228" s="99">
        <v>65</v>
      </c>
      <c r="G228" s="188"/>
      <c r="H228" s="98">
        <f t="shared" si="3"/>
        <v>32.89</v>
      </c>
    </row>
    <row r="229" spans="1:8" ht="13" x14ac:dyDescent="0.3">
      <c r="A229" s="16" t="s">
        <v>379</v>
      </c>
      <c r="B229" s="16" t="s">
        <v>380</v>
      </c>
      <c r="C229" s="16" t="s">
        <v>381</v>
      </c>
      <c r="D229" s="16">
        <v>50</v>
      </c>
      <c r="E229" s="98">
        <v>729.76</v>
      </c>
      <c r="F229" s="99">
        <v>51</v>
      </c>
      <c r="G229" s="187">
        <v>90</v>
      </c>
      <c r="H229" s="98">
        <f t="shared" si="3"/>
        <v>14.31</v>
      </c>
    </row>
    <row r="230" spans="1:8" ht="13" x14ac:dyDescent="0.3">
      <c r="A230" s="16" t="s">
        <v>379</v>
      </c>
      <c r="B230" s="16" t="s">
        <v>380</v>
      </c>
      <c r="C230" s="16" t="s">
        <v>381</v>
      </c>
      <c r="D230" s="16">
        <v>100</v>
      </c>
      <c r="E230" s="98">
        <v>156260.21</v>
      </c>
      <c r="F230" s="99">
        <v>336</v>
      </c>
      <c r="G230" s="188"/>
      <c r="H230" s="98">
        <f t="shared" si="3"/>
        <v>465.06</v>
      </c>
    </row>
    <row r="231" spans="1:8" ht="13" x14ac:dyDescent="0.3">
      <c r="A231" s="16" t="s">
        <v>382</v>
      </c>
      <c r="B231" s="16" t="s">
        <v>383</v>
      </c>
      <c r="C231" s="16" t="s">
        <v>384</v>
      </c>
      <c r="D231" s="16">
        <v>50</v>
      </c>
      <c r="E231" s="98">
        <v>718.86</v>
      </c>
      <c r="F231" s="99">
        <v>50</v>
      </c>
      <c r="G231" s="187">
        <v>82</v>
      </c>
      <c r="H231" s="98">
        <f t="shared" si="3"/>
        <v>14.38</v>
      </c>
    </row>
    <row r="232" spans="1:8" ht="13" x14ac:dyDescent="0.3">
      <c r="A232" s="16" t="s">
        <v>382</v>
      </c>
      <c r="B232" s="16" t="s">
        <v>383</v>
      </c>
      <c r="C232" s="16" t="s">
        <v>384</v>
      </c>
      <c r="D232" s="16">
        <v>100</v>
      </c>
      <c r="E232" s="98">
        <v>153797.10999999999</v>
      </c>
      <c r="F232" s="99">
        <v>311</v>
      </c>
      <c r="G232" s="188"/>
      <c r="H232" s="98">
        <f t="shared" si="3"/>
        <v>494.52</v>
      </c>
    </row>
    <row r="233" spans="1:8" ht="13" x14ac:dyDescent="0.3">
      <c r="A233" s="16" t="s">
        <v>385</v>
      </c>
      <c r="B233" s="16" t="s">
        <v>386</v>
      </c>
      <c r="C233" s="16" t="s">
        <v>387</v>
      </c>
      <c r="D233" s="16">
        <v>50</v>
      </c>
      <c r="E233" s="98">
        <v>10.9</v>
      </c>
      <c r="F233" s="99">
        <v>1</v>
      </c>
      <c r="G233" s="187">
        <v>4</v>
      </c>
      <c r="H233" s="98">
        <f t="shared" si="3"/>
        <v>10.9</v>
      </c>
    </row>
    <row r="234" spans="1:8" ht="13" x14ac:dyDescent="0.3">
      <c r="A234" s="16" t="s">
        <v>385</v>
      </c>
      <c r="B234" s="16" t="s">
        <v>386</v>
      </c>
      <c r="C234" s="16" t="s">
        <v>387</v>
      </c>
      <c r="D234" s="16">
        <v>100</v>
      </c>
      <c r="E234" s="98">
        <v>2359.9899999999998</v>
      </c>
      <c r="F234" s="99">
        <v>14</v>
      </c>
      <c r="G234" s="188"/>
      <c r="H234" s="98">
        <f t="shared" si="3"/>
        <v>168.57</v>
      </c>
    </row>
    <row r="235" spans="1:8" ht="13" x14ac:dyDescent="0.3">
      <c r="A235" s="16" t="s">
        <v>388</v>
      </c>
      <c r="B235" s="16" t="s">
        <v>389</v>
      </c>
      <c r="C235" s="16" t="s">
        <v>390</v>
      </c>
      <c r="D235" s="16">
        <v>100</v>
      </c>
      <c r="E235" s="98">
        <v>103.11</v>
      </c>
      <c r="F235" s="99">
        <v>11</v>
      </c>
      <c r="G235" s="99">
        <v>4</v>
      </c>
      <c r="H235" s="98">
        <f t="shared" si="3"/>
        <v>9.3699999999999992</v>
      </c>
    </row>
    <row r="236" spans="1:8" ht="13" x14ac:dyDescent="0.3">
      <c r="A236" s="16" t="s">
        <v>391</v>
      </c>
      <c r="B236" s="16" t="s">
        <v>392</v>
      </c>
      <c r="C236" s="16" t="s">
        <v>393</v>
      </c>
      <c r="D236" s="16">
        <v>50</v>
      </c>
      <c r="E236" s="98">
        <v>3135.84</v>
      </c>
      <c r="F236" s="99">
        <v>144</v>
      </c>
      <c r="G236" s="187">
        <v>220</v>
      </c>
      <c r="H236" s="98">
        <f t="shared" si="3"/>
        <v>21.78</v>
      </c>
    </row>
    <row r="237" spans="1:8" ht="13" x14ac:dyDescent="0.3">
      <c r="A237" s="16" t="s">
        <v>391</v>
      </c>
      <c r="B237" s="16" t="s">
        <v>392</v>
      </c>
      <c r="C237" s="16" t="s">
        <v>393</v>
      </c>
      <c r="D237" s="16">
        <v>100</v>
      </c>
      <c r="E237" s="98">
        <v>190380.78</v>
      </c>
      <c r="F237" s="99">
        <v>1038</v>
      </c>
      <c r="G237" s="188"/>
      <c r="H237" s="98">
        <f t="shared" si="3"/>
        <v>183.41</v>
      </c>
    </row>
    <row r="238" spans="1:8" ht="13" x14ac:dyDescent="0.3">
      <c r="A238" s="16" t="s">
        <v>394</v>
      </c>
      <c r="B238" s="16" t="s">
        <v>395</v>
      </c>
      <c r="C238" s="16" t="s">
        <v>396</v>
      </c>
      <c r="D238" s="16">
        <v>50</v>
      </c>
      <c r="E238" s="98">
        <v>862.18</v>
      </c>
      <c r="F238" s="99">
        <v>28</v>
      </c>
      <c r="G238" s="187">
        <v>33</v>
      </c>
      <c r="H238" s="98">
        <f t="shared" si="3"/>
        <v>30.79</v>
      </c>
    </row>
    <row r="239" spans="1:8" ht="13" x14ac:dyDescent="0.3">
      <c r="A239" s="16" t="s">
        <v>394</v>
      </c>
      <c r="B239" s="16" t="s">
        <v>395</v>
      </c>
      <c r="C239" s="16" t="s">
        <v>396</v>
      </c>
      <c r="D239" s="16">
        <v>100</v>
      </c>
      <c r="E239" s="98">
        <v>8095.16</v>
      </c>
      <c r="F239" s="99">
        <v>170</v>
      </c>
      <c r="G239" s="188"/>
      <c r="H239" s="98">
        <f t="shared" si="3"/>
        <v>47.62</v>
      </c>
    </row>
    <row r="240" spans="1:8" ht="13" x14ac:dyDescent="0.3">
      <c r="A240" s="16" t="s">
        <v>397</v>
      </c>
      <c r="B240" s="16" t="s">
        <v>398</v>
      </c>
      <c r="C240" s="16" t="s">
        <v>399</v>
      </c>
      <c r="D240" s="16">
        <v>50</v>
      </c>
      <c r="E240" s="98">
        <v>10.84</v>
      </c>
      <c r="F240" s="99">
        <v>1</v>
      </c>
      <c r="G240" s="187">
        <v>9</v>
      </c>
      <c r="H240" s="98">
        <f t="shared" si="3"/>
        <v>10.84</v>
      </c>
    </row>
    <row r="241" spans="1:8" ht="13" x14ac:dyDescent="0.3">
      <c r="A241" s="16" t="s">
        <v>397</v>
      </c>
      <c r="B241" s="16" t="s">
        <v>398</v>
      </c>
      <c r="C241" s="16" t="s">
        <v>399</v>
      </c>
      <c r="D241" s="16">
        <v>100</v>
      </c>
      <c r="E241" s="98">
        <v>1451.65</v>
      </c>
      <c r="F241" s="99">
        <v>35</v>
      </c>
      <c r="G241" s="188"/>
      <c r="H241" s="98">
        <f t="shared" si="3"/>
        <v>41.48</v>
      </c>
    </row>
    <row r="242" spans="1:8" ht="13" x14ac:dyDescent="0.3">
      <c r="A242" s="16" t="s">
        <v>400</v>
      </c>
      <c r="B242" s="16" t="s">
        <v>401</v>
      </c>
      <c r="C242" s="16" t="s">
        <v>402</v>
      </c>
      <c r="D242" s="16">
        <v>50</v>
      </c>
      <c r="E242" s="98">
        <v>505.03</v>
      </c>
      <c r="F242" s="99">
        <v>32</v>
      </c>
      <c r="G242" s="187">
        <v>23</v>
      </c>
      <c r="H242" s="98">
        <f t="shared" si="3"/>
        <v>15.78</v>
      </c>
    </row>
    <row r="243" spans="1:8" ht="13" x14ac:dyDescent="0.3">
      <c r="A243" s="16" t="s">
        <v>400</v>
      </c>
      <c r="B243" s="16" t="s">
        <v>401</v>
      </c>
      <c r="C243" s="16" t="s">
        <v>402</v>
      </c>
      <c r="D243" s="16">
        <v>100</v>
      </c>
      <c r="E243" s="98">
        <v>511.41</v>
      </c>
      <c r="F243" s="99">
        <v>35</v>
      </c>
      <c r="G243" s="188"/>
      <c r="H243" s="98">
        <f t="shared" si="3"/>
        <v>14.61</v>
      </c>
    </row>
    <row r="244" spans="1:8" ht="13" x14ac:dyDescent="0.3">
      <c r="A244" s="16" t="s">
        <v>403</v>
      </c>
      <c r="B244" s="16" t="s">
        <v>404</v>
      </c>
      <c r="C244" s="16" t="s">
        <v>405</v>
      </c>
      <c r="D244" s="16">
        <v>50</v>
      </c>
      <c r="E244" s="98">
        <v>208.87</v>
      </c>
      <c r="F244" s="99">
        <v>10</v>
      </c>
      <c r="G244" s="187">
        <v>20</v>
      </c>
      <c r="H244" s="98">
        <f t="shared" si="3"/>
        <v>20.89</v>
      </c>
    </row>
    <row r="245" spans="1:8" ht="13" x14ac:dyDescent="0.3">
      <c r="A245" s="16" t="s">
        <v>403</v>
      </c>
      <c r="B245" s="16" t="s">
        <v>404</v>
      </c>
      <c r="C245" s="16" t="s">
        <v>405</v>
      </c>
      <c r="D245" s="16">
        <v>100</v>
      </c>
      <c r="E245" s="98">
        <v>9020.39</v>
      </c>
      <c r="F245" s="99">
        <v>100</v>
      </c>
      <c r="G245" s="188"/>
      <c r="H245" s="98">
        <f t="shared" si="3"/>
        <v>90.2</v>
      </c>
    </row>
    <row r="246" spans="1:8" ht="13" x14ac:dyDescent="0.3">
      <c r="A246" s="16" t="s">
        <v>406</v>
      </c>
      <c r="B246" s="16" t="s">
        <v>407</v>
      </c>
      <c r="C246" s="16" t="s">
        <v>408</v>
      </c>
      <c r="D246" s="16">
        <v>50</v>
      </c>
      <c r="E246" s="98">
        <v>1548.92</v>
      </c>
      <c r="F246" s="99">
        <v>73</v>
      </c>
      <c r="G246" s="187">
        <v>144</v>
      </c>
      <c r="H246" s="98">
        <f t="shared" si="3"/>
        <v>21.22</v>
      </c>
    </row>
    <row r="247" spans="1:8" ht="13" x14ac:dyDescent="0.3">
      <c r="A247" s="16" t="s">
        <v>406</v>
      </c>
      <c r="B247" s="16" t="s">
        <v>407</v>
      </c>
      <c r="C247" s="16" t="s">
        <v>408</v>
      </c>
      <c r="D247" s="16">
        <v>100</v>
      </c>
      <c r="E247" s="98">
        <v>171302.17</v>
      </c>
      <c r="F247" s="99">
        <v>698</v>
      </c>
      <c r="G247" s="188"/>
      <c r="H247" s="98">
        <f t="shared" si="3"/>
        <v>245.42</v>
      </c>
    </row>
    <row r="248" spans="1:8" ht="13" x14ac:dyDescent="0.3">
      <c r="A248" s="16" t="s">
        <v>409</v>
      </c>
      <c r="B248" s="16" t="s">
        <v>410</v>
      </c>
      <c r="C248" s="16" t="s">
        <v>411</v>
      </c>
      <c r="D248" s="16">
        <v>50</v>
      </c>
      <c r="E248" s="98">
        <v>6137.78</v>
      </c>
      <c r="F248" s="99">
        <v>422</v>
      </c>
      <c r="G248" s="187">
        <v>2273</v>
      </c>
      <c r="H248" s="98">
        <f t="shared" si="3"/>
        <v>14.54</v>
      </c>
    </row>
    <row r="249" spans="1:8" ht="13" x14ac:dyDescent="0.3">
      <c r="A249" s="16" t="s">
        <v>409</v>
      </c>
      <c r="B249" s="16" t="s">
        <v>410</v>
      </c>
      <c r="C249" s="16" t="s">
        <v>411</v>
      </c>
      <c r="D249" s="16">
        <v>100</v>
      </c>
      <c r="E249" s="98">
        <v>12703709.18</v>
      </c>
      <c r="F249" s="99">
        <v>10974</v>
      </c>
      <c r="G249" s="188"/>
      <c r="H249" s="98">
        <f t="shared" si="3"/>
        <v>1157.6199999999999</v>
      </c>
    </row>
    <row r="250" spans="1:8" ht="13" x14ac:dyDescent="0.3">
      <c r="A250" s="16" t="s">
        <v>412</v>
      </c>
      <c r="B250" s="16" t="s">
        <v>413</v>
      </c>
      <c r="C250" s="16" t="s">
        <v>414</v>
      </c>
      <c r="D250" s="16">
        <v>50</v>
      </c>
      <c r="E250" s="98">
        <v>115.81</v>
      </c>
      <c r="F250" s="99">
        <v>7</v>
      </c>
      <c r="G250" s="187">
        <v>84</v>
      </c>
      <c r="H250" s="98">
        <f t="shared" si="3"/>
        <v>16.54</v>
      </c>
    </row>
    <row r="251" spans="1:8" ht="13" x14ac:dyDescent="0.3">
      <c r="A251" s="16" t="s">
        <v>412</v>
      </c>
      <c r="B251" s="16" t="s">
        <v>413</v>
      </c>
      <c r="C251" s="16" t="s">
        <v>414</v>
      </c>
      <c r="D251" s="16">
        <v>100</v>
      </c>
      <c r="E251" s="98">
        <v>369656.23</v>
      </c>
      <c r="F251" s="99">
        <v>454</v>
      </c>
      <c r="G251" s="188"/>
      <c r="H251" s="98">
        <f t="shared" si="3"/>
        <v>814.22</v>
      </c>
    </row>
    <row r="252" spans="1:8" ht="13" x14ac:dyDescent="0.3">
      <c r="A252" s="16" t="s">
        <v>415</v>
      </c>
      <c r="B252" s="16" t="s">
        <v>416</v>
      </c>
      <c r="C252" s="16" t="s">
        <v>417</v>
      </c>
      <c r="D252" s="16">
        <v>50</v>
      </c>
      <c r="E252" s="98">
        <v>333.8</v>
      </c>
      <c r="F252" s="99">
        <v>17</v>
      </c>
      <c r="G252" s="187">
        <v>172</v>
      </c>
      <c r="H252" s="98">
        <f t="shared" si="3"/>
        <v>19.64</v>
      </c>
    </row>
    <row r="253" spans="1:8" ht="13" x14ac:dyDescent="0.3">
      <c r="A253" s="16" t="s">
        <v>415</v>
      </c>
      <c r="B253" s="16" t="s">
        <v>416</v>
      </c>
      <c r="C253" s="16" t="s">
        <v>417</v>
      </c>
      <c r="D253" s="16">
        <v>100</v>
      </c>
      <c r="E253" s="98">
        <v>318782.21000000002</v>
      </c>
      <c r="F253" s="99">
        <v>910</v>
      </c>
      <c r="G253" s="188"/>
      <c r="H253" s="98">
        <f t="shared" si="3"/>
        <v>350.31</v>
      </c>
    </row>
    <row r="254" spans="1:8" ht="13" x14ac:dyDescent="0.3">
      <c r="A254" s="16" t="s">
        <v>418</v>
      </c>
      <c r="B254" s="16" t="s">
        <v>419</v>
      </c>
      <c r="C254" s="16" t="s">
        <v>420</v>
      </c>
      <c r="D254" s="16">
        <v>50</v>
      </c>
      <c r="E254" s="98">
        <v>1513.64</v>
      </c>
      <c r="F254" s="99">
        <v>105</v>
      </c>
      <c r="G254" s="187">
        <v>380</v>
      </c>
      <c r="H254" s="98">
        <f t="shared" si="3"/>
        <v>14.42</v>
      </c>
    </row>
    <row r="255" spans="1:8" ht="13" x14ac:dyDescent="0.3">
      <c r="A255" s="16" t="s">
        <v>418</v>
      </c>
      <c r="B255" s="16" t="s">
        <v>419</v>
      </c>
      <c r="C255" s="16" t="s">
        <v>420</v>
      </c>
      <c r="D255" s="16">
        <v>100</v>
      </c>
      <c r="E255" s="98">
        <v>551154.06000000006</v>
      </c>
      <c r="F255" s="99">
        <v>1943</v>
      </c>
      <c r="G255" s="188"/>
      <c r="H255" s="98">
        <f t="shared" si="3"/>
        <v>283.66000000000003</v>
      </c>
    </row>
    <row r="256" spans="1:8" ht="13" x14ac:dyDescent="0.3">
      <c r="A256" s="16" t="s">
        <v>421</v>
      </c>
      <c r="B256" s="16" t="s">
        <v>422</v>
      </c>
      <c r="C256" s="16" t="s">
        <v>423</v>
      </c>
      <c r="D256" s="16">
        <v>50</v>
      </c>
      <c r="E256" s="98">
        <v>20.440000000000001</v>
      </c>
      <c r="F256" s="99">
        <v>1</v>
      </c>
      <c r="G256" s="187">
        <v>35</v>
      </c>
      <c r="H256" s="98">
        <f t="shared" si="3"/>
        <v>20.440000000000001</v>
      </c>
    </row>
    <row r="257" spans="1:8" ht="13" x14ac:dyDescent="0.3">
      <c r="A257" s="16" t="s">
        <v>421</v>
      </c>
      <c r="B257" s="16" t="s">
        <v>422</v>
      </c>
      <c r="C257" s="16" t="s">
        <v>423</v>
      </c>
      <c r="D257" s="16">
        <v>100</v>
      </c>
      <c r="E257" s="98">
        <v>145483.26999999999</v>
      </c>
      <c r="F257" s="99">
        <v>121</v>
      </c>
      <c r="G257" s="188"/>
      <c r="H257" s="98">
        <f t="shared" si="3"/>
        <v>1202.3399999999999</v>
      </c>
    </row>
    <row r="258" spans="1:8" ht="13" x14ac:dyDescent="0.3">
      <c r="A258" s="16" t="s">
        <v>424</v>
      </c>
      <c r="B258" s="16" t="s">
        <v>425</v>
      </c>
      <c r="C258" s="16" t="s">
        <v>426</v>
      </c>
      <c r="D258" s="16">
        <v>50</v>
      </c>
      <c r="E258" s="98">
        <v>407.93</v>
      </c>
      <c r="F258" s="99">
        <v>31</v>
      </c>
      <c r="G258" s="187">
        <v>53</v>
      </c>
      <c r="H258" s="98">
        <f t="shared" si="3"/>
        <v>13.16</v>
      </c>
    </row>
    <row r="259" spans="1:8" ht="13" x14ac:dyDescent="0.3">
      <c r="A259" s="16" t="s">
        <v>424</v>
      </c>
      <c r="B259" s="16" t="s">
        <v>425</v>
      </c>
      <c r="C259" s="16" t="s">
        <v>426</v>
      </c>
      <c r="D259" s="16">
        <v>100</v>
      </c>
      <c r="E259" s="98">
        <v>7440.33</v>
      </c>
      <c r="F259" s="99">
        <v>202</v>
      </c>
      <c r="G259" s="188"/>
      <c r="H259" s="98">
        <f t="shared" si="3"/>
        <v>36.83</v>
      </c>
    </row>
    <row r="260" spans="1:8" ht="13" x14ac:dyDescent="0.3">
      <c r="A260" s="16" t="s">
        <v>427</v>
      </c>
      <c r="B260" s="16" t="s">
        <v>428</v>
      </c>
      <c r="C260" s="16" t="s">
        <v>429</v>
      </c>
      <c r="D260" s="16">
        <v>50</v>
      </c>
      <c r="E260" s="98">
        <v>27.12</v>
      </c>
      <c r="F260" s="99">
        <v>1</v>
      </c>
      <c r="G260" s="187">
        <v>6</v>
      </c>
      <c r="H260" s="98">
        <f t="shared" si="3"/>
        <v>27.12</v>
      </c>
    </row>
    <row r="261" spans="1:8" ht="13" x14ac:dyDescent="0.3">
      <c r="A261" s="16" t="s">
        <v>427</v>
      </c>
      <c r="B261" s="16" t="s">
        <v>428</v>
      </c>
      <c r="C261" s="16" t="s">
        <v>429</v>
      </c>
      <c r="D261" s="16">
        <v>100</v>
      </c>
      <c r="E261" s="98">
        <v>23521.33</v>
      </c>
      <c r="F261" s="99">
        <v>13</v>
      </c>
      <c r="G261" s="188"/>
      <c r="H261" s="98">
        <f t="shared" si="3"/>
        <v>1809.33</v>
      </c>
    </row>
    <row r="262" spans="1:8" ht="13" x14ac:dyDescent="0.3">
      <c r="A262" s="16" t="s">
        <v>430</v>
      </c>
      <c r="B262" s="16" t="s">
        <v>431</v>
      </c>
      <c r="C262" s="16" t="s">
        <v>432</v>
      </c>
      <c r="D262" s="16">
        <v>50</v>
      </c>
      <c r="E262" s="98">
        <v>160.44</v>
      </c>
      <c r="F262" s="99">
        <v>15</v>
      </c>
      <c r="G262" s="187">
        <v>33</v>
      </c>
      <c r="H262" s="98">
        <f t="shared" si="3"/>
        <v>10.7</v>
      </c>
    </row>
    <row r="263" spans="1:8" ht="13" x14ac:dyDescent="0.3">
      <c r="A263" s="16" t="s">
        <v>430</v>
      </c>
      <c r="B263" s="16" t="s">
        <v>431</v>
      </c>
      <c r="C263" s="16" t="s">
        <v>432</v>
      </c>
      <c r="D263" s="16">
        <v>100</v>
      </c>
      <c r="E263" s="98">
        <v>3437.03</v>
      </c>
      <c r="F263" s="99">
        <v>86</v>
      </c>
      <c r="G263" s="188"/>
      <c r="H263" s="98">
        <f t="shared" si="3"/>
        <v>39.97</v>
      </c>
    </row>
    <row r="264" spans="1:8" ht="13" x14ac:dyDescent="0.3">
      <c r="A264" s="16" t="s">
        <v>433</v>
      </c>
      <c r="B264" s="16" t="s">
        <v>434</v>
      </c>
      <c r="C264" s="16" t="s">
        <v>435</v>
      </c>
      <c r="D264" s="16">
        <v>50</v>
      </c>
      <c r="E264" s="98">
        <v>2078.2399999999998</v>
      </c>
      <c r="F264" s="99">
        <v>148</v>
      </c>
      <c r="G264" s="187">
        <v>453</v>
      </c>
      <c r="H264" s="98">
        <f t="shared" ref="H264:H327" si="4">ROUND(E264/F264,2)</f>
        <v>14.04</v>
      </c>
    </row>
    <row r="265" spans="1:8" ht="13" x14ac:dyDescent="0.3">
      <c r="A265" s="16" t="s">
        <v>433</v>
      </c>
      <c r="B265" s="16" t="s">
        <v>434</v>
      </c>
      <c r="C265" s="16" t="s">
        <v>435</v>
      </c>
      <c r="D265" s="16">
        <v>100</v>
      </c>
      <c r="E265" s="98">
        <v>2253211.5699999998</v>
      </c>
      <c r="F265" s="99">
        <v>2945</v>
      </c>
      <c r="G265" s="188"/>
      <c r="H265" s="98">
        <f t="shared" si="4"/>
        <v>765.1</v>
      </c>
    </row>
    <row r="266" spans="1:8" ht="13" x14ac:dyDescent="0.3">
      <c r="A266" s="16" t="s">
        <v>436</v>
      </c>
      <c r="B266" s="16" t="s">
        <v>437</v>
      </c>
      <c r="C266" s="16" t="s">
        <v>438</v>
      </c>
      <c r="D266" s="16">
        <v>50</v>
      </c>
      <c r="E266" s="98">
        <v>941.16</v>
      </c>
      <c r="F266" s="99">
        <v>58</v>
      </c>
      <c r="G266" s="187">
        <v>832</v>
      </c>
      <c r="H266" s="98">
        <f t="shared" si="4"/>
        <v>16.23</v>
      </c>
    </row>
    <row r="267" spans="1:8" ht="15" customHeight="1" x14ac:dyDescent="0.3">
      <c r="A267" s="16" t="s">
        <v>436</v>
      </c>
      <c r="B267" s="16" t="s">
        <v>437</v>
      </c>
      <c r="C267" s="16" t="s">
        <v>438</v>
      </c>
      <c r="D267" s="16">
        <v>100</v>
      </c>
      <c r="E267" s="98">
        <v>6042675.0999999996</v>
      </c>
      <c r="F267" s="99">
        <v>2908</v>
      </c>
      <c r="G267" s="188"/>
      <c r="H267" s="98">
        <f t="shared" si="4"/>
        <v>2077.9499999999998</v>
      </c>
    </row>
    <row r="268" spans="1:8" ht="13" x14ac:dyDescent="0.3">
      <c r="A268" s="16" t="s">
        <v>439</v>
      </c>
      <c r="B268" s="16" t="s">
        <v>440</v>
      </c>
      <c r="C268" s="16" t="s">
        <v>441</v>
      </c>
      <c r="D268" s="16">
        <v>50</v>
      </c>
      <c r="E268" s="98">
        <v>302.64</v>
      </c>
      <c r="F268" s="99">
        <v>19</v>
      </c>
      <c r="G268" s="187">
        <v>343</v>
      </c>
      <c r="H268" s="98">
        <f t="shared" si="4"/>
        <v>15.93</v>
      </c>
    </row>
    <row r="269" spans="1:8" ht="13" x14ac:dyDescent="0.3">
      <c r="A269" s="16" t="s">
        <v>439</v>
      </c>
      <c r="B269" s="16" t="s">
        <v>440</v>
      </c>
      <c r="C269" s="16" t="s">
        <v>441</v>
      </c>
      <c r="D269" s="16">
        <v>100</v>
      </c>
      <c r="E269" s="98">
        <v>2927374.31</v>
      </c>
      <c r="F269" s="99">
        <v>1244</v>
      </c>
      <c r="G269" s="188"/>
      <c r="H269" s="98">
        <f t="shared" si="4"/>
        <v>2353.19</v>
      </c>
    </row>
    <row r="270" spans="1:8" ht="13" x14ac:dyDescent="0.3">
      <c r="A270" s="16" t="s">
        <v>442</v>
      </c>
      <c r="B270" s="16" t="s">
        <v>443</v>
      </c>
      <c r="C270" s="16" t="s">
        <v>444</v>
      </c>
      <c r="D270" s="16">
        <v>50</v>
      </c>
      <c r="E270" s="98">
        <v>28.2</v>
      </c>
      <c r="F270" s="99">
        <v>1</v>
      </c>
      <c r="G270" s="187">
        <v>21</v>
      </c>
      <c r="H270" s="98">
        <f t="shared" si="4"/>
        <v>28.2</v>
      </c>
    </row>
    <row r="271" spans="1:8" ht="13" x14ac:dyDescent="0.3">
      <c r="A271" s="16" t="s">
        <v>442</v>
      </c>
      <c r="B271" s="16" t="s">
        <v>443</v>
      </c>
      <c r="C271" s="16" t="s">
        <v>444</v>
      </c>
      <c r="D271" s="16">
        <v>100</v>
      </c>
      <c r="E271" s="98">
        <v>60260.7</v>
      </c>
      <c r="F271" s="99">
        <v>80</v>
      </c>
      <c r="G271" s="188"/>
      <c r="H271" s="98">
        <f t="shared" si="4"/>
        <v>753.26</v>
      </c>
    </row>
    <row r="272" spans="1:8" ht="13" x14ac:dyDescent="0.3">
      <c r="A272" s="16" t="s">
        <v>445</v>
      </c>
      <c r="B272" s="16" t="s">
        <v>446</v>
      </c>
      <c r="C272" s="16" t="s">
        <v>447</v>
      </c>
      <c r="D272" s="16">
        <v>50</v>
      </c>
      <c r="E272" s="98">
        <v>208.36</v>
      </c>
      <c r="F272" s="99">
        <v>19</v>
      </c>
      <c r="G272" s="187">
        <v>10</v>
      </c>
      <c r="H272" s="98">
        <f t="shared" si="4"/>
        <v>10.97</v>
      </c>
    </row>
    <row r="273" spans="1:8" ht="13" x14ac:dyDescent="0.3">
      <c r="A273" s="16" t="s">
        <v>445</v>
      </c>
      <c r="B273" s="16" t="s">
        <v>446</v>
      </c>
      <c r="C273" s="16" t="s">
        <v>447</v>
      </c>
      <c r="D273" s="16">
        <v>100</v>
      </c>
      <c r="E273" s="98">
        <v>241.21</v>
      </c>
      <c r="F273" s="99">
        <v>29</v>
      </c>
      <c r="G273" s="188"/>
      <c r="H273" s="98">
        <f t="shared" si="4"/>
        <v>8.32</v>
      </c>
    </row>
    <row r="274" spans="1:8" ht="13" x14ac:dyDescent="0.3">
      <c r="A274" s="16" t="s">
        <v>448</v>
      </c>
      <c r="B274" s="16" t="s">
        <v>449</v>
      </c>
      <c r="C274" s="16" t="s">
        <v>450</v>
      </c>
      <c r="D274" s="16">
        <v>100</v>
      </c>
      <c r="E274" s="98">
        <v>27.21</v>
      </c>
      <c r="F274" s="99">
        <v>3</v>
      </c>
      <c r="G274" s="99">
        <v>3</v>
      </c>
      <c r="H274" s="98">
        <f t="shared" si="4"/>
        <v>9.07</v>
      </c>
    </row>
    <row r="275" spans="1:8" ht="13" x14ac:dyDescent="0.3">
      <c r="A275" s="16" t="s">
        <v>451</v>
      </c>
      <c r="B275" s="16" t="s">
        <v>452</v>
      </c>
      <c r="C275" s="16" t="s">
        <v>453</v>
      </c>
      <c r="D275" s="16">
        <v>100</v>
      </c>
      <c r="E275" s="98">
        <v>444.62</v>
      </c>
      <c r="F275" s="99">
        <v>36</v>
      </c>
      <c r="G275" s="99">
        <v>11</v>
      </c>
      <c r="H275" s="98">
        <f t="shared" si="4"/>
        <v>12.35</v>
      </c>
    </row>
    <row r="276" spans="1:8" ht="13" x14ac:dyDescent="0.3">
      <c r="A276" s="16" t="s">
        <v>454</v>
      </c>
      <c r="B276" s="16" t="s">
        <v>455</v>
      </c>
      <c r="C276" s="16" t="s">
        <v>456</v>
      </c>
      <c r="D276" s="16">
        <v>50</v>
      </c>
      <c r="E276" s="98">
        <v>93.68</v>
      </c>
      <c r="F276" s="99">
        <v>5</v>
      </c>
      <c r="G276" s="187">
        <v>3</v>
      </c>
      <c r="H276" s="98">
        <f t="shared" si="4"/>
        <v>18.739999999999998</v>
      </c>
    </row>
    <row r="277" spans="1:8" ht="13" x14ac:dyDescent="0.3">
      <c r="A277" s="16" t="s">
        <v>454</v>
      </c>
      <c r="B277" s="16" t="s">
        <v>455</v>
      </c>
      <c r="C277" s="16" t="s">
        <v>456</v>
      </c>
      <c r="D277" s="16">
        <v>100</v>
      </c>
      <c r="E277" s="98">
        <v>33.53</v>
      </c>
      <c r="F277" s="99">
        <v>3</v>
      </c>
      <c r="G277" s="188"/>
      <c r="H277" s="98">
        <f t="shared" si="4"/>
        <v>11.18</v>
      </c>
    </row>
    <row r="278" spans="1:8" ht="13" x14ac:dyDescent="0.3">
      <c r="A278" s="16" t="s">
        <v>457</v>
      </c>
      <c r="B278" s="16" t="s">
        <v>455</v>
      </c>
      <c r="C278" s="16" t="s">
        <v>456</v>
      </c>
      <c r="D278" s="16">
        <v>50</v>
      </c>
      <c r="E278" s="98">
        <v>93.68</v>
      </c>
      <c r="F278" s="99">
        <v>5</v>
      </c>
      <c r="G278" s="187">
        <v>3</v>
      </c>
      <c r="H278" s="98">
        <f t="shared" si="4"/>
        <v>18.739999999999998</v>
      </c>
    </row>
    <row r="279" spans="1:8" ht="13" x14ac:dyDescent="0.3">
      <c r="A279" s="16" t="s">
        <v>457</v>
      </c>
      <c r="B279" s="16" t="s">
        <v>455</v>
      </c>
      <c r="C279" s="16" t="s">
        <v>456</v>
      </c>
      <c r="D279" s="16">
        <v>100</v>
      </c>
      <c r="E279" s="98">
        <v>33.53</v>
      </c>
      <c r="F279" s="99">
        <v>3</v>
      </c>
      <c r="G279" s="188"/>
      <c r="H279" s="98">
        <f t="shared" si="4"/>
        <v>11.18</v>
      </c>
    </row>
    <row r="280" spans="1:8" ht="13" x14ac:dyDescent="0.3">
      <c r="A280" s="16" t="s">
        <v>458</v>
      </c>
      <c r="B280" s="16" t="s">
        <v>459</v>
      </c>
      <c r="C280" s="16" t="s">
        <v>460</v>
      </c>
      <c r="D280" s="16">
        <v>50</v>
      </c>
      <c r="E280" s="98">
        <v>3068.42</v>
      </c>
      <c r="F280" s="99">
        <v>170</v>
      </c>
      <c r="G280" s="187">
        <v>1695</v>
      </c>
      <c r="H280" s="98">
        <f t="shared" si="4"/>
        <v>18.05</v>
      </c>
    </row>
    <row r="281" spans="1:8" ht="13" x14ac:dyDescent="0.3">
      <c r="A281" s="16" t="s">
        <v>458</v>
      </c>
      <c r="B281" s="16" t="s">
        <v>459</v>
      </c>
      <c r="C281" s="16" t="s">
        <v>460</v>
      </c>
      <c r="D281" s="16">
        <v>100</v>
      </c>
      <c r="E281" s="98">
        <v>5511071.04</v>
      </c>
      <c r="F281" s="99">
        <v>4666</v>
      </c>
      <c r="G281" s="188"/>
      <c r="H281" s="98">
        <f t="shared" si="4"/>
        <v>1181.1099999999999</v>
      </c>
    </row>
    <row r="282" spans="1:8" ht="13" x14ac:dyDescent="0.3">
      <c r="A282" s="16" t="s">
        <v>461</v>
      </c>
      <c r="B282" s="16" t="s">
        <v>462</v>
      </c>
      <c r="C282" s="16" t="s">
        <v>463</v>
      </c>
      <c r="D282" s="16">
        <v>50</v>
      </c>
      <c r="E282" s="98">
        <v>38.33</v>
      </c>
      <c r="F282" s="99">
        <v>3</v>
      </c>
      <c r="G282" s="187">
        <v>6</v>
      </c>
      <c r="H282" s="98">
        <f t="shared" si="4"/>
        <v>12.78</v>
      </c>
    </row>
    <row r="283" spans="1:8" ht="13" x14ac:dyDescent="0.3">
      <c r="A283" s="16" t="s">
        <v>461</v>
      </c>
      <c r="B283" s="16" t="s">
        <v>462</v>
      </c>
      <c r="C283" s="16" t="s">
        <v>463</v>
      </c>
      <c r="D283" s="16">
        <v>100</v>
      </c>
      <c r="E283" s="98">
        <v>57.58</v>
      </c>
      <c r="F283" s="99">
        <v>11</v>
      </c>
      <c r="G283" s="188"/>
      <c r="H283" s="98">
        <f t="shared" si="4"/>
        <v>5.23</v>
      </c>
    </row>
    <row r="284" spans="1:8" ht="13" x14ac:dyDescent="0.3">
      <c r="A284" s="16" t="s">
        <v>464</v>
      </c>
      <c r="B284" s="16" t="s">
        <v>465</v>
      </c>
      <c r="C284" s="16" t="s">
        <v>466</v>
      </c>
      <c r="D284" s="16">
        <v>100</v>
      </c>
      <c r="E284" s="98">
        <v>21.52</v>
      </c>
      <c r="F284" s="99">
        <v>2</v>
      </c>
      <c r="G284" s="99">
        <v>2</v>
      </c>
      <c r="H284" s="98">
        <f t="shared" si="4"/>
        <v>10.76</v>
      </c>
    </row>
    <row r="285" spans="1:8" ht="13" x14ac:dyDescent="0.3">
      <c r="A285" s="16" t="s">
        <v>467</v>
      </c>
      <c r="B285" s="16" t="s">
        <v>468</v>
      </c>
      <c r="C285" s="16" t="s">
        <v>469</v>
      </c>
      <c r="D285" s="16">
        <v>50</v>
      </c>
      <c r="E285" s="98">
        <v>273.51</v>
      </c>
      <c r="F285" s="99">
        <v>25</v>
      </c>
      <c r="G285" s="187">
        <v>6</v>
      </c>
      <c r="H285" s="98">
        <f t="shared" si="4"/>
        <v>10.94</v>
      </c>
    </row>
    <row r="286" spans="1:8" ht="13" x14ac:dyDescent="0.3">
      <c r="A286" s="16" t="s">
        <v>467</v>
      </c>
      <c r="B286" s="16" t="s">
        <v>468</v>
      </c>
      <c r="C286" s="16" t="s">
        <v>469</v>
      </c>
      <c r="D286" s="16">
        <v>100</v>
      </c>
      <c r="E286" s="98">
        <v>53.85</v>
      </c>
      <c r="F286" s="99">
        <v>2</v>
      </c>
      <c r="G286" s="188"/>
      <c r="H286" s="98">
        <f t="shared" si="4"/>
        <v>26.93</v>
      </c>
    </row>
    <row r="287" spans="1:8" ht="13" x14ac:dyDescent="0.3">
      <c r="A287" s="16" t="s">
        <v>470</v>
      </c>
      <c r="B287" s="16" t="s">
        <v>471</v>
      </c>
      <c r="C287" s="16" t="s">
        <v>472</v>
      </c>
      <c r="D287" s="16">
        <v>50</v>
      </c>
      <c r="E287" s="98">
        <v>334.26</v>
      </c>
      <c r="F287" s="99">
        <v>13</v>
      </c>
      <c r="G287" s="187">
        <v>4</v>
      </c>
      <c r="H287" s="98">
        <f t="shared" si="4"/>
        <v>25.71</v>
      </c>
    </row>
    <row r="288" spans="1:8" ht="13" x14ac:dyDescent="0.3">
      <c r="A288" s="16" t="s">
        <v>470</v>
      </c>
      <c r="B288" s="16" t="s">
        <v>471</v>
      </c>
      <c r="C288" s="16" t="s">
        <v>472</v>
      </c>
      <c r="D288" s="16">
        <v>100</v>
      </c>
      <c r="E288" s="98">
        <v>34.99</v>
      </c>
      <c r="F288" s="99">
        <v>2</v>
      </c>
      <c r="G288" s="188"/>
      <c r="H288" s="98">
        <f t="shared" si="4"/>
        <v>17.5</v>
      </c>
    </row>
    <row r="289" spans="1:8" ht="13" x14ac:dyDescent="0.3">
      <c r="A289" s="16" t="s">
        <v>473</v>
      </c>
      <c r="B289" s="16" t="s">
        <v>474</v>
      </c>
      <c r="C289" s="16" t="s">
        <v>475</v>
      </c>
      <c r="D289" s="16">
        <v>50</v>
      </c>
      <c r="E289" s="98">
        <v>454.53</v>
      </c>
      <c r="F289" s="99">
        <v>10</v>
      </c>
      <c r="G289" s="187">
        <v>9</v>
      </c>
      <c r="H289" s="98">
        <f t="shared" si="4"/>
        <v>45.45</v>
      </c>
    </row>
    <row r="290" spans="1:8" ht="13" x14ac:dyDescent="0.3">
      <c r="A290" s="16" t="s">
        <v>473</v>
      </c>
      <c r="B290" s="16" t="s">
        <v>474</v>
      </c>
      <c r="C290" s="16" t="s">
        <v>475</v>
      </c>
      <c r="D290" s="16">
        <v>100</v>
      </c>
      <c r="E290" s="98">
        <v>28915.34</v>
      </c>
      <c r="F290" s="99">
        <v>14</v>
      </c>
      <c r="G290" s="188"/>
      <c r="H290" s="98">
        <f t="shared" si="4"/>
        <v>2065.38</v>
      </c>
    </row>
    <row r="291" spans="1:8" ht="13" x14ac:dyDescent="0.3">
      <c r="A291" s="16" t="s">
        <v>476</v>
      </c>
      <c r="B291" s="16" t="s">
        <v>477</v>
      </c>
      <c r="C291" s="16" t="s">
        <v>478</v>
      </c>
      <c r="D291" s="16">
        <v>50</v>
      </c>
      <c r="E291" s="98">
        <v>441.3</v>
      </c>
      <c r="F291" s="99">
        <v>25</v>
      </c>
      <c r="G291" s="187">
        <v>8</v>
      </c>
      <c r="H291" s="98">
        <f t="shared" si="4"/>
        <v>17.649999999999999</v>
      </c>
    </row>
    <row r="292" spans="1:8" ht="13" x14ac:dyDescent="0.3">
      <c r="A292" s="16" t="s">
        <v>476</v>
      </c>
      <c r="B292" s="16" t="s">
        <v>477</v>
      </c>
      <c r="C292" s="16" t="s">
        <v>478</v>
      </c>
      <c r="D292" s="16">
        <v>100</v>
      </c>
      <c r="E292" s="98">
        <v>140.85</v>
      </c>
      <c r="F292" s="99">
        <v>9</v>
      </c>
      <c r="G292" s="188"/>
      <c r="H292" s="98">
        <f t="shared" si="4"/>
        <v>15.65</v>
      </c>
    </row>
    <row r="293" spans="1:8" ht="13" x14ac:dyDescent="0.3">
      <c r="A293" s="16" t="s">
        <v>479</v>
      </c>
      <c r="B293" s="16" t="s">
        <v>480</v>
      </c>
      <c r="C293" s="16" t="s">
        <v>481</v>
      </c>
      <c r="D293" s="16">
        <v>50</v>
      </c>
      <c r="E293" s="98">
        <v>339.18</v>
      </c>
      <c r="F293" s="99">
        <v>13</v>
      </c>
      <c r="G293" s="187">
        <v>17</v>
      </c>
      <c r="H293" s="98">
        <f t="shared" si="4"/>
        <v>26.09</v>
      </c>
    </row>
    <row r="294" spans="1:8" ht="13" x14ac:dyDescent="0.3">
      <c r="A294" s="16" t="s">
        <v>479</v>
      </c>
      <c r="B294" s="16" t="s">
        <v>480</v>
      </c>
      <c r="C294" s="16" t="s">
        <v>481</v>
      </c>
      <c r="D294" s="16">
        <v>100</v>
      </c>
      <c r="E294" s="98">
        <v>47959.63</v>
      </c>
      <c r="F294" s="99">
        <v>58</v>
      </c>
      <c r="G294" s="188"/>
      <c r="H294" s="98">
        <f t="shared" si="4"/>
        <v>826.89</v>
      </c>
    </row>
    <row r="295" spans="1:8" ht="13" x14ac:dyDescent="0.3">
      <c r="A295" s="16" t="s">
        <v>482</v>
      </c>
      <c r="B295" s="16" t="s">
        <v>483</v>
      </c>
      <c r="C295" s="16" t="s">
        <v>484</v>
      </c>
      <c r="D295" s="16">
        <v>50</v>
      </c>
      <c r="E295" s="98">
        <v>65.16</v>
      </c>
      <c r="F295" s="99">
        <v>11</v>
      </c>
      <c r="G295" s="99">
        <v>1</v>
      </c>
      <c r="H295" s="98">
        <f t="shared" si="4"/>
        <v>5.92</v>
      </c>
    </row>
    <row r="296" spans="1:8" ht="13" x14ac:dyDescent="0.3">
      <c r="A296" s="16" t="s">
        <v>485</v>
      </c>
      <c r="B296" s="16" t="s">
        <v>486</v>
      </c>
      <c r="C296" s="16" t="s">
        <v>487</v>
      </c>
      <c r="D296" s="16">
        <v>50</v>
      </c>
      <c r="E296" s="98">
        <v>206.68</v>
      </c>
      <c r="F296" s="99">
        <v>10</v>
      </c>
      <c r="G296" s="187">
        <v>692</v>
      </c>
      <c r="H296" s="98">
        <f t="shared" si="4"/>
        <v>20.67</v>
      </c>
    </row>
    <row r="297" spans="1:8" ht="13" x14ac:dyDescent="0.3">
      <c r="A297" s="16" t="s">
        <v>485</v>
      </c>
      <c r="B297" s="16" t="s">
        <v>486</v>
      </c>
      <c r="C297" s="16" t="s">
        <v>487</v>
      </c>
      <c r="D297" s="16">
        <v>100</v>
      </c>
      <c r="E297" s="98">
        <v>3491913.29</v>
      </c>
      <c r="F297" s="99">
        <v>1764</v>
      </c>
      <c r="G297" s="188"/>
      <c r="H297" s="98">
        <f t="shared" si="4"/>
        <v>1979.54</v>
      </c>
    </row>
    <row r="298" spans="1:8" ht="13" x14ac:dyDescent="0.3">
      <c r="A298" s="16" t="s">
        <v>488</v>
      </c>
      <c r="B298" s="16" t="s">
        <v>489</v>
      </c>
      <c r="C298" s="16" t="s">
        <v>490</v>
      </c>
      <c r="D298" s="16">
        <v>50</v>
      </c>
      <c r="E298" s="98">
        <v>271.89</v>
      </c>
      <c r="F298" s="99">
        <v>15</v>
      </c>
      <c r="G298" s="187">
        <v>153</v>
      </c>
      <c r="H298" s="98">
        <f t="shared" si="4"/>
        <v>18.13</v>
      </c>
    </row>
    <row r="299" spans="1:8" ht="13" x14ac:dyDescent="0.3">
      <c r="A299" s="16" t="s">
        <v>488</v>
      </c>
      <c r="B299" s="16" t="s">
        <v>489</v>
      </c>
      <c r="C299" s="16" t="s">
        <v>490</v>
      </c>
      <c r="D299" s="16">
        <v>100</v>
      </c>
      <c r="E299" s="98">
        <v>252458.82</v>
      </c>
      <c r="F299" s="99">
        <v>516</v>
      </c>
      <c r="G299" s="188"/>
      <c r="H299" s="98">
        <f t="shared" si="4"/>
        <v>489.26</v>
      </c>
    </row>
    <row r="300" spans="1:8" ht="13" x14ac:dyDescent="0.3">
      <c r="A300" s="16" t="s">
        <v>491</v>
      </c>
      <c r="B300" s="16" t="s">
        <v>492</v>
      </c>
      <c r="C300" s="16" t="s">
        <v>493</v>
      </c>
      <c r="D300" s="16">
        <v>50</v>
      </c>
      <c r="E300" s="98">
        <v>362.19</v>
      </c>
      <c r="F300" s="99">
        <v>34</v>
      </c>
      <c r="G300" s="187">
        <v>876</v>
      </c>
      <c r="H300" s="98">
        <f t="shared" si="4"/>
        <v>10.65</v>
      </c>
    </row>
    <row r="301" spans="1:8" ht="13" x14ac:dyDescent="0.3">
      <c r="A301" s="16" t="s">
        <v>491</v>
      </c>
      <c r="B301" s="16" t="s">
        <v>492</v>
      </c>
      <c r="C301" s="16" t="s">
        <v>493</v>
      </c>
      <c r="D301" s="16">
        <v>100</v>
      </c>
      <c r="E301" s="98">
        <v>1687045.03</v>
      </c>
      <c r="F301" s="99">
        <v>2185</v>
      </c>
      <c r="G301" s="188"/>
      <c r="H301" s="98">
        <f t="shared" si="4"/>
        <v>772.1</v>
      </c>
    </row>
    <row r="302" spans="1:8" ht="13" x14ac:dyDescent="0.3">
      <c r="A302" s="16" t="s">
        <v>494</v>
      </c>
      <c r="B302" s="16" t="s">
        <v>495</v>
      </c>
      <c r="C302" s="16" t="s">
        <v>496</v>
      </c>
      <c r="D302" s="16">
        <v>50</v>
      </c>
      <c r="E302" s="98">
        <v>281.39</v>
      </c>
      <c r="F302" s="99">
        <v>11</v>
      </c>
      <c r="G302" s="187">
        <v>21</v>
      </c>
      <c r="H302" s="98">
        <f t="shared" si="4"/>
        <v>25.58</v>
      </c>
    </row>
    <row r="303" spans="1:8" ht="13" x14ac:dyDescent="0.3">
      <c r="A303" s="16" t="s">
        <v>494</v>
      </c>
      <c r="B303" s="16" t="s">
        <v>495</v>
      </c>
      <c r="C303" s="16" t="s">
        <v>496</v>
      </c>
      <c r="D303" s="16">
        <v>100</v>
      </c>
      <c r="E303" s="98">
        <v>2470.14</v>
      </c>
      <c r="F303" s="99">
        <v>103</v>
      </c>
      <c r="G303" s="188"/>
      <c r="H303" s="98">
        <f t="shared" si="4"/>
        <v>23.98</v>
      </c>
    </row>
    <row r="304" spans="1:8" ht="13" x14ac:dyDescent="0.3">
      <c r="A304" s="16" t="s">
        <v>497</v>
      </c>
      <c r="B304" s="16" t="s">
        <v>498</v>
      </c>
      <c r="C304" s="16" t="s">
        <v>499</v>
      </c>
      <c r="D304" s="16">
        <v>100</v>
      </c>
      <c r="E304" s="98">
        <v>266989.75</v>
      </c>
      <c r="F304" s="99">
        <v>1028</v>
      </c>
      <c r="G304" s="99">
        <v>520</v>
      </c>
      <c r="H304" s="98">
        <f t="shared" si="4"/>
        <v>259.72000000000003</v>
      </c>
    </row>
    <row r="305" spans="1:8" ht="13" x14ac:dyDescent="0.3">
      <c r="A305" s="16" t="s">
        <v>500</v>
      </c>
      <c r="B305" s="16" t="s">
        <v>501</v>
      </c>
      <c r="C305" s="16" t="s">
        <v>499</v>
      </c>
      <c r="D305" s="16">
        <v>100</v>
      </c>
      <c r="E305" s="98">
        <v>266989.75</v>
      </c>
      <c r="F305" s="99">
        <v>1028</v>
      </c>
      <c r="G305" s="99">
        <v>520</v>
      </c>
      <c r="H305" s="98">
        <f t="shared" si="4"/>
        <v>259.72000000000003</v>
      </c>
    </row>
    <row r="306" spans="1:8" ht="13" x14ac:dyDescent="0.3">
      <c r="A306" s="11" t="s">
        <v>502</v>
      </c>
      <c r="B306" s="12" t="s">
        <v>503</v>
      </c>
      <c r="C306" s="12" t="s">
        <v>504</v>
      </c>
      <c r="D306" s="18" t="s">
        <v>505</v>
      </c>
      <c r="E306" s="19">
        <f>SUM(E307+E308+E309)</f>
        <v>5301451.6800000006</v>
      </c>
      <c r="F306" s="20">
        <f>SUM(F307+F308+F309)</f>
        <v>55961</v>
      </c>
      <c r="G306" s="20">
        <v>21471</v>
      </c>
      <c r="H306" s="14">
        <f t="shared" si="4"/>
        <v>94.73</v>
      </c>
    </row>
    <row r="307" spans="1:8" ht="13" x14ac:dyDescent="0.3">
      <c r="A307" s="16" t="s">
        <v>502</v>
      </c>
      <c r="B307" s="16" t="s">
        <v>503</v>
      </c>
      <c r="C307" s="16" t="s">
        <v>504</v>
      </c>
      <c r="D307" s="16">
        <v>50</v>
      </c>
      <c r="E307" s="98">
        <v>230.13</v>
      </c>
      <c r="F307" s="99">
        <v>52</v>
      </c>
      <c r="G307" s="187">
        <v>21471</v>
      </c>
      <c r="H307" s="98">
        <f t="shared" si="4"/>
        <v>4.43</v>
      </c>
    </row>
    <row r="308" spans="1:8" ht="13" x14ac:dyDescent="0.3">
      <c r="A308" s="16" t="s">
        <v>502</v>
      </c>
      <c r="B308" s="16" t="s">
        <v>503</v>
      </c>
      <c r="C308" s="16" t="s">
        <v>504</v>
      </c>
      <c r="D308" s="16">
        <v>75</v>
      </c>
      <c r="E308" s="98">
        <v>1623.15</v>
      </c>
      <c r="F308" s="99">
        <v>53</v>
      </c>
      <c r="G308" s="189"/>
      <c r="H308" s="98">
        <f t="shared" si="4"/>
        <v>30.63</v>
      </c>
    </row>
    <row r="309" spans="1:8" ht="13" x14ac:dyDescent="0.3">
      <c r="A309" s="16" t="s">
        <v>502</v>
      </c>
      <c r="B309" s="16" t="s">
        <v>503</v>
      </c>
      <c r="C309" s="16" t="s">
        <v>504</v>
      </c>
      <c r="D309" s="16">
        <v>100</v>
      </c>
      <c r="E309" s="98">
        <v>5299598.4000000004</v>
      </c>
      <c r="F309" s="99">
        <v>55856</v>
      </c>
      <c r="G309" s="188"/>
      <c r="H309" s="98">
        <f t="shared" si="4"/>
        <v>94.88</v>
      </c>
    </row>
    <row r="310" spans="1:8" ht="13" x14ac:dyDescent="0.3">
      <c r="A310" s="16" t="s">
        <v>506</v>
      </c>
      <c r="B310" s="16" t="s">
        <v>507</v>
      </c>
      <c r="C310" s="16" t="s">
        <v>508</v>
      </c>
      <c r="D310" s="16">
        <v>50</v>
      </c>
      <c r="E310" s="98">
        <v>230.13</v>
      </c>
      <c r="F310" s="99">
        <v>52</v>
      </c>
      <c r="G310" s="187">
        <v>30</v>
      </c>
      <c r="H310" s="98">
        <f t="shared" si="4"/>
        <v>4.43</v>
      </c>
    </row>
    <row r="311" spans="1:8" ht="13" x14ac:dyDescent="0.3">
      <c r="A311" s="16" t="s">
        <v>506</v>
      </c>
      <c r="B311" s="16" t="s">
        <v>507</v>
      </c>
      <c r="C311" s="16" t="s">
        <v>508</v>
      </c>
      <c r="D311" s="16">
        <v>75</v>
      </c>
      <c r="E311" s="98">
        <v>1623.15</v>
      </c>
      <c r="F311" s="99">
        <v>53</v>
      </c>
      <c r="G311" s="188"/>
      <c r="H311" s="98">
        <f t="shared" si="4"/>
        <v>30.63</v>
      </c>
    </row>
    <row r="312" spans="1:8" ht="13" x14ac:dyDescent="0.3">
      <c r="A312" s="16" t="s">
        <v>509</v>
      </c>
      <c r="B312" s="16" t="s">
        <v>510</v>
      </c>
      <c r="C312" s="16" t="s">
        <v>511</v>
      </c>
      <c r="D312" s="16">
        <v>50</v>
      </c>
      <c r="E312" s="98">
        <v>230.13</v>
      </c>
      <c r="F312" s="99">
        <v>52</v>
      </c>
      <c r="G312" s="187">
        <v>30</v>
      </c>
      <c r="H312" s="98">
        <f t="shared" si="4"/>
        <v>4.43</v>
      </c>
    </row>
    <row r="313" spans="1:8" ht="13" x14ac:dyDescent="0.3">
      <c r="A313" s="16" t="s">
        <v>509</v>
      </c>
      <c r="B313" s="16" t="s">
        <v>510</v>
      </c>
      <c r="C313" s="16" t="s">
        <v>511</v>
      </c>
      <c r="D313" s="16">
        <v>75</v>
      </c>
      <c r="E313" s="98">
        <v>1623.15</v>
      </c>
      <c r="F313" s="99">
        <v>53</v>
      </c>
      <c r="G313" s="188"/>
      <c r="H313" s="98">
        <f t="shared" si="4"/>
        <v>30.63</v>
      </c>
    </row>
    <row r="314" spans="1:8" ht="13" x14ac:dyDescent="0.3">
      <c r="A314" s="16" t="s">
        <v>512</v>
      </c>
      <c r="B314" s="16" t="s">
        <v>513</v>
      </c>
      <c r="C314" s="16" t="s">
        <v>514</v>
      </c>
      <c r="D314" s="16">
        <v>100</v>
      </c>
      <c r="E314" s="98">
        <v>682074.79</v>
      </c>
      <c r="F314" s="99">
        <v>12628</v>
      </c>
      <c r="G314" s="99">
        <v>6883</v>
      </c>
      <c r="H314" s="98">
        <f t="shared" si="4"/>
        <v>54.01</v>
      </c>
    </row>
    <row r="315" spans="1:8" ht="13" x14ac:dyDescent="0.3">
      <c r="A315" s="16" t="s">
        <v>515</v>
      </c>
      <c r="B315" s="16" t="s">
        <v>516</v>
      </c>
      <c r="C315" s="16" t="s">
        <v>517</v>
      </c>
      <c r="D315" s="16">
        <v>100</v>
      </c>
      <c r="E315" s="98">
        <v>681858.62</v>
      </c>
      <c r="F315" s="99">
        <v>12590</v>
      </c>
      <c r="G315" s="99">
        <v>6853</v>
      </c>
      <c r="H315" s="98">
        <f t="shared" si="4"/>
        <v>54.16</v>
      </c>
    </row>
    <row r="316" spans="1:8" ht="13" x14ac:dyDescent="0.3">
      <c r="A316" s="16" t="s">
        <v>518</v>
      </c>
      <c r="B316" s="16" t="s">
        <v>519</v>
      </c>
      <c r="C316" s="16" t="s">
        <v>520</v>
      </c>
      <c r="D316" s="16">
        <v>100</v>
      </c>
      <c r="E316" s="98">
        <v>216.17</v>
      </c>
      <c r="F316" s="99">
        <v>38</v>
      </c>
      <c r="G316" s="99">
        <v>32</v>
      </c>
      <c r="H316" s="98">
        <f t="shared" si="4"/>
        <v>5.69</v>
      </c>
    </row>
    <row r="317" spans="1:8" ht="13" x14ac:dyDescent="0.3">
      <c r="A317" s="16" t="s">
        <v>521</v>
      </c>
      <c r="B317" s="16" t="s">
        <v>522</v>
      </c>
      <c r="C317" s="16" t="s">
        <v>523</v>
      </c>
      <c r="D317" s="16">
        <v>100</v>
      </c>
      <c r="E317" s="98">
        <v>3995443.5</v>
      </c>
      <c r="F317" s="99">
        <v>42322</v>
      </c>
      <c r="G317" s="99">
        <v>14523</v>
      </c>
      <c r="H317" s="98">
        <f t="shared" si="4"/>
        <v>94.41</v>
      </c>
    </row>
    <row r="318" spans="1:8" ht="13" x14ac:dyDescent="0.3">
      <c r="A318" s="16" t="s">
        <v>524</v>
      </c>
      <c r="B318" s="16" t="s">
        <v>525</v>
      </c>
      <c r="C318" s="16" t="s">
        <v>523</v>
      </c>
      <c r="D318" s="16">
        <v>100</v>
      </c>
      <c r="E318" s="98">
        <v>3995443.5</v>
      </c>
      <c r="F318" s="99">
        <v>42322</v>
      </c>
      <c r="G318" s="99">
        <v>14523</v>
      </c>
      <c r="H318" s="98">
        <f t="shared" si="4"/>
        <v>94.41</v>
      </c>
    </row>
    <row r="319" spans="1:8" ht="13" x14ac:dyDescent="0.3">
      <c r="A319" s="16" t="s">
        <v>526</v>
      </c>
      <c r="B319" s="16" t="s">
        <v>527</v>
      </c>
      <c r="C319" s="16" t="s">
        <v>528</v>
      </c>
      <c r="D319" s="16">
        <v>100</v>
      </c>
      <c r="E319" s="98">
        <v>622080.11</v>
      </c>
      <c r="F319" s="99">
        <v>906</v>
      </c>
      <c r="G319" s="99">
        <v>187</v>
      </c>
      <c r="H319" s="98">
        <f t="shared" si="4"/>
        <v>686.62</v>
      </c>
    </row>
    <row r="320" spans="1:8" ht="13" x14ac:dyDescent="0.3">
      <c r="A320" s="16" t="s">
        <v>529</v>
      </c>
      <c r="B320" s="16" t="s">
        <v>530</v>
      </c>
      <c r="C320" s="16" t="s">
        <v>528</v>
      </c>
      <c r="D320" s="16">
        <v>100</v>
      </c>
      <c r="E320" s="98">
        <v>622080.11</v>
      </c>
      <c r="F320" s="99">
        <v>906</v>
      </c>
      <c r="G320" s="99">
        <v>187</v>
      </c>
      <c r="H320" s="98">
        <f t="shared" si="4"/>
        <v>686.62</v>
      </c>
    </row>
    <row r="321" spans="1:8" ht="26" x14ac:dyDescent="0.3">
      <c r="A321" s="11" t="s">
        <v>531</v>
      </c>
      <c r="B321" s="12" t="s">
        <v>532</v>
      </c>
      <c r="C321" s="12" t="s">
        <v>533</v>
      </c>
      <c r="D321" s="18" t="s">
        <v>505</v>
      </c>
      <c r="E321" s="19">
        <f>SUM(E322+E323+E324)</f>
        <v>8502732.7300000004</v>
      </c>
      <c r="F321" s="20">
        <f>SUM(F322+F323+F324)</f>
        <v>402044</v>
      </c>
      <c r="G321" s="20">
        <v>129167</v>
      </c>
      <c r="H321" s="14">
        <f t="shared" si="4"/>
        <v>21.15</v>
      </c>
    </row>
    <row r="322" spans="1:8" ht="13" x14ac:dyDescent="0.3">
      <c r="A322" s="16" t="s">
        <v>531</v>
      </c>
      <c r="B322" s="16" t="s">
        <v>532</v>
      </c>
      <c r="C322" s="16" t="s">
        <v>533</v>
      </c>
      <c r="D322" s="16">
        <v>50</v>
      </c>
      <c r="E322" s="98">
        <v>664526.77</v>
      </c>
      <c r="F322" s="99">
        <v>31869</v>
      </c>
      <c r="G322" s="187">
        <v>129167</v>
      </c>
      <c r="H322" s="98">
        <f t="shared" si="4"/>
        <v>20.85</v>
      </c>
    </row>
    <row r="323" spans="1:8" ht="13" x14ac:dyDescent="0.3">
      <c r="A323" s="16" t="s">
        <v>531</v>
      </c>
      <c r="B323" s="16" t="s">
        <v>532</v>
      </c>
      <c r="C323" s="16" t="s">
        <v>533</v>
      </c>
      <c r="D323" s="16">
        <v>75</v>
      </c>
      <c r="E323" s="98">
        <v>4809943.24</v>
      </c>
      <c r="F323" s="99">
        <v>230068</v>
      </c>
      <c r="G323" s="189"/>
      <c r="H323" s="98">
        <f t="shared" si="4"/>
        <v>20.91</v>
      </c>
    </row>
    <row r="324" spans="1:8" ht="13" x14ac:dyDescent="0.3">
      <c r="A324" s="16" t="s">
        <v>531</v>
      </c>
      <c r="B324" s="16" t="s">
        <v>532</v>
      </c>
      <c r="C324" s="16" t="s">
        <v>533</v>
      </c>
      <c r="D324" s="16">
        <v>100</v>
      </c>
      <c r="E324" s="98">
        <v>3028262.72</v>
      </c>
      <c r="F324" s="99">
        <v>140107</v>
      </c>
      <c r="G324" s="188"/>
      <c r="H324" s="98">
        <f t="shared" si="4"/>
        <v>21.61</v>
      </c>
    </row>
    <row r="325" spans="1:8" ht="13" x14ac:dyDescent="0.3">
      <c r="A325" s="16" t="s">
        <v>534</v>
      </c>
      <c r="B325" s="16" t="s">
        <v>535</v>
      </c>
      <c r="C325" s="16" t="s">
        <v>536</v>
      </c>
      <c r="D325" s="16">
        <v>100</v>
      </c>
      <c r="E325" s="98">
        <v>14707.71</v>
      </c>
      <c r="F325" s="99">
        <v>2264</v>
      </c>
      <c r="G325" s="99">
        <v>1831</v>
      </c>
      <c r="H325" s="98">
        <f t="shared" si="4"/>
        <v>6.5</v>
      </c>
    </row>
    <row r="326" spans="1:8" ht="13" x14ac:dyDescent="0.3">
      <c r="A326" s="16" t="s">
        <v>537</v>
      </c>
      <c r="B326" s="16" t="s">
        <v>538</v>
      </c>
      <c r="C326" s="16" t="s">
        <v>539</v>
      </c>
      <c r="D326" s="16">
        <v>100</v>
      </c>
      <c r="E326" s="98">
        <v>86319.46</v>
      </c>
      <c r="F326" s="99">
        <v>14456</v>
      </c>
      <c r="G326" s="99">
        <v>10878</v>
      </c>
      <c r="H326" s="98">
        <f t="shared" si="4"/>
        <v>5.97</v>
      </c>
    </row>
    <row r="327" spans="1:8" ht="13" x14ac:dyDescent="0.3">
      <c r="A327" s="16" t="s">
        <v>540</v>
      </c>
      <c r="B327" s="16" t="s">
        <v>541</v>
      </c>
      <c r="C327" s="16" t="s">
        <v>542</v>
      </c>
      <c r="D327" s="16">
        <v>50</v>
      </c>
      <c r="E327" s="98">
        <v>0</v>
      </c>
      <c r="F327" s="99">
        <v>1</v>
      </c>
      <c r="G327" s="187">
        <v>1382</v>
      </c>
      <c r="H327" s="98">
        <f t="shared" si="4"/>
        <v>0</v>
      </c>
    </row>
    <row r="328" spans="1:8" ht="13" x14ac:dyDescent="0.3">
      <c r="A328" s="16" t="s">
        <v>540</v>
      </c>
      <c r="B328" s="16" t="s">
        <v>541</v>
      </c>
      <c r="C328" s="16" t="s">
        <v>542</v>
      </c>
      <c r="D328" s="16">
        <v>100</v>
      </c>
      <c r="E328" s="98">
        <v>9780.36</v>
      </c>
      <c r="F328" s="99">
        <v>1706</v>
      </c>
      <c r="G328" s="188"/>
      <c r="H328" s="98">
        <f t="shared" ref="H328:H391" si="5">ROUND(E328/F328,2)</f>
        <v>5.73</v>
      </c>
    </row>
    <row r="329" spans="1:8" ht="13" x14ac:dyDescent="0.3">
      <c r="A329" s="16" t="s">
        <v>543</v>
      </c>
      <c r="B329" s="16" t="s">
        <v>544</v>
      </c>
      <c r="C329" s="16" t="s">
        <v>545</v>
      </c>
      <c r="D329" s="16">
        <v>100</v>
      </c>
      <c r="E329" s="98">
        <v>253930.63</v>
      </c>
      <c r="F329" s="99">
        <v>41194</v>
      </c>
      <c r="G329" s="99">
        <v>29091</v>
      </c>
      <c r="H329" s="98">
        <f t="shared" si="5"/>
        <v>6.16</v>
      </c>
    </row>
    <row r="330" spans="1:8" ht="13" x14ac:dyDescent="0.3">
      <c r="A330" s="16" t="s">
        <v>546</v>
      </c>
      <c r="B330" s="16" t="s">
        <v>547</v>
      </c>
      <c r="C330" s="16" t="s">
        <v>548</v>
      </c>
      <c r="D330" s="16">
        <v>100</v>
      </c>
      <c r="E330" s="98">
        <v>782.76</v>
      </c>
      <c r="F330" s="99">
        <v>136</v>
      </c>
      <c r="G330" s="99">
        <v>128</v>
      </c>
      <c r="H330" s="98">
        <f t="shared" si="5"/>
        <v>5.76</v>
      </c>
    </row>
    <row r="331" spans="1:8" ht="13" x14ac:dyDescent="0.3">
      <c r="A331" s="16" t="s">
        <v>549</v>
      </c>
      <c r="B331" s="16" t="s">
        <v>550</v>
      </c>
      <c r="C331" s="16" t="s">
        <v>551</v>
      </c>
      <c r="D331" s="16">
        <v>100</v>
      </c>
      <c r="E331" s="98">
        <v>324.61</v>
      </c>
      <c r="F331" s="99">
        <v>38</v>
      </c>
      <c r="G331" s="99">
        <v>27</v>
      </c>
      <c r="H331" s="98">
        <f t="shared" si="5"/>
        <v>8.5399999999999991</v>
      </c>
    </row>
    <row r="332" spans="1:8" ht="13" x14ac:dyDescent="0.3">
      <c r="A332" s="16" t="s">
        <v>552</v>
      </c>
      <c r="B332" s="16" t="s">
        <v>553</v>
      </c>
      <c r="C332" s="16" t="s">
        <v>554</v>
      </c>
      <c r="D332" s="16">
        <v>100</v>
      </c>
      <c r="E332" s="98">
        <v>5495.73</v>
      </c>
      <c r="F332" s="99">
        <v>653</v>
      </c>
      <c r="G332" s="99">
        <v>551</v>
      </c>
      <c r="H332" s="98">
        <f t="shared" si="5"/>
        <v>8.42</v>
      </c>
    </row>
    <row r="333" spans="1:8" ht="13" x14ac:dyDescent="0.3">
      <c r="A333" s="16" t="s">
        <v>555</v>
      </c>
      <c r="B333" s="16" t="s">
        <v>556</v>
      </c>
      <c r="C333" s="16" t="s">
        <v>557</v>
      </c>
      <c r="D333" s="16">
        <v>100</v>
      </c>
      <c r="E333" s="98">
        <v>899.49</v>
      </c>
      <c r="F333" s="99">
        <v>105</v>
      </c>
      <c r="G333" s="99">
        <v>87</v>
      </c>
      <c r="H333" s="98">
        <f t="shared" si="5"/>
        <v>8.57</v>
      </c>
    </row>
    <row r="334" spans="1:8" ht="13" x14ac:dyDescent="0.3">
      <c r="A334" s="16" t="s">
        <v>558</v>
      </c>
      <c r="B334" s="16" t="s">
        <v>559</v>
      </c>
      <c r="C334" s="16" t="s">
        <v>560</v>
      </c>
      <c r="D334" s="16">
        <v>100</v>
      </c>
      <c r="E334" s="98">
        <v>71087.570000000007</v>
      </c>
      <c r="F334" s="99">
        <v>8415</v>
      </c>
      <c r="G334" s="99">
        <v>6588</v>
      </c>
      <c r="H334" s="98">
        <f t="shared" si="5"/>
        <v>8.4499999999999993</v>
      </c>
    </row>
    <row r="335" spans="1:8" ht="13" x14ac:dyDescent="0.3">
      <c r="A335" s="16" t="s">
        <v>561</v>
      </c>
      <c r="B335" s="16" t="s">
        <v>562</v>
      </c>
      <c r="C335" s="16" t="s">
        <v>563</v>
      </c>
      <c r="D335" s="16">
        <v>100</v>
      </c>
      <c r="E335" s="98">
        <v>162025.32</v>
      </c>
      <c r="F335" s="99">
        <v>24531</v>
      </c>
      <c r="G335" s="99">
        <v>18086</v>
      </c>
      <c r="H335" s="98">
        <f t="shared" si="5"/>
        <v>6.6</v>
      </c>
    </row>
    <row r="336" spans="1:8" ht="13" x14ac:dyDescent="0.3">
      <c r="A336" s="16" t="s">
        <v>564</v>
      </c>
      <c r="B336" s="16" t="s">
        <v>565</v>
      </c>
      <c r="C336" s="16" t="s">
        <v>566</v>
      </c>
      <c r="D336" s="16">
        <v>50</v>
      </c>
      <c r="E336" s="98">
        <v>654500.27</v>
      </c>
      <c r="F336" s="99">
        <v>30539</v>
      </c>
      <c r="G336" s="187">
        <v>12058</v>
      </c>
      <c r="H336" s="98">
        <f t="shared" si="5"/>
        <v>21.43</v>
      </c>
    </row>
    <row r="337" spans="1:8" ht="13" x14ac:dyDescent="0.3">
      <c r="A337" s="16" t="s">
        <v>564</v>
      </c>
      <c r="B337" s="16" t="s">
        <v>565</v>
      </c>
      <c r="C337" s="16" t="s">
        <v>566</v>
      </c>
      <c r="D337" s="16">
        <v>75</v>
      </c>
      <c r="E337" s="98">
        <v>948224.64</v>
      </c>
      <c r="F337" s="99">
        <v>31889</v>
      </c>
      <c r="G337" s="189"/>
      <c r="H337" s="98">
        <f t="shared" si="5"/>
        <v>29.74</v>
      </c>
    </row>
    <row r="338" spans="1:8" ht="13" x14ac:dyDescent="0.3">
      <c r="A338" s="16" t="s">
        <v>564</v>
      </c>
      <c r="B338" s="16" t="s">
        <v>565</v>
      </c>
      <c r="C338" s="16" t="s">
        <v>566</v>
      </c>
      <c r="D338" s="16">
        <v>100</v>
      </c>
      <c r="E338" s="98">
        <v>2137.73</v>
      </c>
      <c r="F338" s="99">
        <v>417</v>
      </c>
      <c r="G338" s="188"/>
      <c r="H338" s="98">
        <f t="shared" si="5"/>
        <v>5.13</v>
      </c>
    </row>
    <row r="339" spans="1:8" ht="13" x14ac:dyDescent="0.3">
      <c r="A339" s="16" t="s">
        <v>567</v>
      </c>
      <c r="B339" s="16" t="s">
        <v>568</v>
      </c>
      <c r="C339" s="16" t="s">
        <v>569</v>
      </c>
      <c r="D339" s="16">
        <v>50</v>
      </c>
      <c r="E339" s="98">
        <v>9387.9599999999991</v>
      </c>
      <c r="F339" s="99">
        <v>1206</v>
      </c>
      <c r="G339" s="187">
        <v>63835</v>
      </c>
      <c r="H339" s="98">
        <f t="shared" si="5"/>
        <v>7.78</v>
      </c>
    </row>
    <row r="340" spans="1:8" ht="13" x14ac:dyDescent="0.3">
      <c r="A340" s="16" t="s">
        <v>567</v>
      </c>
      <c r="B340" s="16" t="s">
        <v>568</v>
      </c>
      <c r="C340" s="16" t="s">
        <v>569</v>
      </c>
      <c r="D340" s="16">
        <v>75</v>
      </c>
      <c r="E340" s="98">
        <v>3861031</v>
      </c>
      <c r="F340" s="99">
        <v>198084</v>
      </c>
      <c r="G340" s="189"/>
      <c r="H340" s="98">
        <f t="shared" si="5"/>
        <v>19.489999999999998</v>
      </c>
    </row>
    <row r="341" spans="1:8" ht="13" x14ac:dyDescent="0.3">
      <c r="A341" s="16" t="s">
        <v>567</v>
      </c>
      <c r="B341" s="16" t="s">
        <v>568</v>
      </c>
      <c r="C341" s="16" t="s">
        <v>569</v>
      </c>
      <c r="D341" s="16">
        <v>100</v>
      </c>
      <c r="E341" s="98">
        <v>477267.66</v>
      </c>
      <c r="F341" s="99">
        <v>44577</v>
      </c>
      <c r="G341" s="188"/>
      <c r="H341" s="98">
        <f t="shared" si="5"/>
        <v>10.71</v>
      </c>
    </row>
    <row r="342" spans="1:8" ht="13" x14ac:dyDescent="0.3">
      <c r="A342" s="16" t="s">
        <v>570</v>
      </c>
      <c r="B342" s="16" t="s">
        <v>571</v>
      </c>
      <c r="C342" s="16" t="s">
        <v>572</v>
      </c>
      <c r="D342" s="16">
        <v>50</v>
      </c>
      <c r="E342" s="98">
        <v>381.8</v>
      </c>
      <c r="F342" s="99">
        <v>80</v>
      </c>
      <c r="G342" s="187">
        <v>93</v>
      </c>
      <c r="H342" s="98">
        <f t="shared" si="5"/>
        <v>4.7699999999999996</v>
      </c>
    </row>
    <row r="343" spans="1:8" ht="13" x14ac:dyDescent="0.3">
      <c r="A343" s="16" t="s">
        <v>570</v>
      </c>
      <c r="B343" s="16" t="s">
        <v>571</v>
      </c>
      <c r="C343" s="16" t="s">
        <v>572</v>
      </c>
      <c r="D343" s="16">
        <v>75</v>
      </c>
      <c r="E343" s="98">
        <v>437.86</v>
      </c>
      <c r="F343" s="99">
        <v>69</v>
      </c>
      <c r="G343" s="189"/>
      <c r="H343" s="98">
        <f t="shared" si="5"/>
        <v>6.35</v>
      </c>
    </row>
    <row r="344" spans="1:8" ht="13" x14ac:dyDescent="0.3">
      <c r="A344" s="16" t="s">
        <v>570</v>
      </c>
      <c r="B344" s="16" t="s">
        <v>571</v>
      </c>
      <c r="C344" s="16" t="s">
        <v>572</v>
      </c>
      <c r="D344" s="16">
        <v>100</v>
      </c>
      <c r="E344" s="98">
        <v>13.77</v>
      </c>
      <c r="F344" s="99">
        <v>2</v>
      </c>
      <c r="G344" s="188"/>
      <c r="H344" s="98">
        <f t="shared" si="5"/>
        <v>6.89</v>
      </c>
    </row>
    <row r="345" spans="1:8" ht="13" x14ac:dyDescent="0.3">
      <c r="A345" s="16" t="s">
        <v>573</v>
      </c>
      <c r="B345" s="16" t="s">
        <v>574</v>
      </c>
      <c r="C345" s="16" t="s">
        <v>575</v>
      </c>
      <c r="D345" s="16">
        <v>100</v>
      </c>
      <c r="E345" s="98">
        <v>995.05</v>
      </c>
      <c r="F345" s="99">
        <v>93</v>
      </c>
      <c r="G345" s="99">
        <v>34</v>
      </c>
      <c r="H345" s="98">
        <f t="shared" si="5"/>
        <v>10.7</v>
      </c>
    </row>
    <row r="346" spans="1:8" ht="13" x14ac:dyDescent="0.3">
      <c r="A346" s="16" t="s">
        <v>576</v>
      </c>
      <c r="B346" s="16" t="s">
        <v>577</v>
      </c>
      <c r="C346" s="16" t="s">
        <v>578</v>
      </c>
      <c r="D346" s="16">
        <v>100</v>
      </c>
      <c r="E346" s="98">
        <v>1942494.87</v>
      </c>
      <c r="F346" s="99">
        <v>1520</v>
      </c>
      <c r="G346" s="99">
        <v>327</v>
      </c>
      <c r="H346" s="98">
        <f t="shared" si="5"/>
        <v>1277.96</v>
      </c>
    </row>
    <row r="347" spans="1:8" ht="13" x14ac:dyDescent="0.3">
      <c r="A347" s="16" t="s">
        <v>579</v>
      </c>
      <c r="B347" s="16" t="s">
        <v>580</v>
      </c>
      <c r="C347" s="16" t="s">
        <v>581</v>
      </c>
      <c r="D347" s="16">
        <v>50</v>
      </c>
      <c r="E347" s="98">
        <v>256.74</v>
      </c>
      <c r="F347" s="99">
        <v>43</v>
      </c>
      <c r="G347" s="187">
        <v>23</v>
      </c>
      <c r="H347" s="98">
        <f t="shared" si="5"/>
        <v>5.97</v>
      </c>
    </row>
    <row r="348" spans="1:8" ht="13" x14ac:dyDescent="0.3">
      <c r="A348" s="16" t="s">
        <v>579</v>
      </c>
      <c r="B348" s="16" t="s">
        <v>580</v>
      </c>
      <c r="C348" s="16" t="s">
        <v>581</v>
      </c>
      <c r="D348" s="16">
        <v>75</v>
      </c>
      <c r="E348" s="98">
        <v>249.74</v>
      </c>
      <c r="F348" s="99">
        <v>26</v>
      </c>
      <c r="G348" s="188"/>
      <c r="H348" s="98">
        <f t="shared" si="5"/>
        <v>9.61</v>
      </c>
    </row>
    <row r="349" spans="1:8" ht="39" x14ac:dyDescent="0.3">
      <c r="A349" s="11" t="s">
        <v>582</v>
      </c>
      <c r="B349" s="12" t="s">
        <v>583</v>
      </c>
      <c r="C349" s="12" t="s">
        <v>584</v>
      </c>
      <c r="D349" s="18" t="s">
        <v>505</v>
      </c>
      <c r="E349" s="19">
        <f>SUM(E350+E351+E352)</f>
        <v>42745717</v>
      </c>
      <c r="F349" s="20">
        <f>SUM(F350+F351+F352)</f>
        <v>1365621</v>
      </c>
      <c r="G349" s="20">
        <v>219268</v>
      </c>
      <c r="H349" s="14">
        <f t="shared" si="5"/>
        <v>31.3</v>
      </c>
    </row>
    <row r="350" spans="1:8" ht="13" x14ac:dyDescent="0.3">
      <c r="A350" s="16" t="s">
        <v>582</v>
      </c>
      <c r="B350" s="16" t="s">
        <v>583</v>
      </c>
      <c r="C350" s="16" t="s">
        <v>584</v>
      </c>
      <c r="D350" s="16">
        <v>50</v>
      </c>
      <c r="E350" s="98">
        <v>1050413.92</v>
      </c>
      <c r="F350" s="99">
        <v>219174</v>
      </c>
      <c r="G350" s="187">
        <v>219268</v>
      </c>
      <c r="H350" s="98">
        <f t="shared" si="5"/>
        <v>4.79</v>
      </c>
    </row>
    <row r="351" spans="1:8" ht="13" x14ac:dyDescent="0.3">
      <c r="A351" s="16" t="s">
        <v>582</v>
      </c>
      <c r="B351" s="16" t="s">
        <v>583</v>
      </c>
      <c r="C351" s="16" t="s">
        <v>584</v>
      </c>
      <c r="D351" s="16">
        <v>75</v>
      </c>
      <c r="E351" s="98">
        <v>2470002.52</v>
      </c>
      <c r="F351" s="99">
        <v>432288</v>
      </c>
      <c r="G351" s="189"/>
      <c r="H351" s="98">
        <f t="shared" si="5"/>
        <v>5.71</v>
      </c>
    </row>
    <row r="352" spans="1:8" ht="13" x14ac:dyDescent="0.3">
      <c r="A352" s="16" t="s">
        <v>582</v>
      </c>
      <c r="B352" s="16" t="s">
        <v>583</v>
      </c>
      <c r="C352" s="16" t="s">
        <v>584</v>
      </c>
      <c r="D352" s="16">
        <v>100</v>
      </c>
      <c r="E352" s="98">
        <v>39225300.560000002</v>
      </c>
      <c r="F352" s="99">
        <v>714159</v>
      </c>
      <c r="G352" s="188"/>
      <c r="H352" s="98">
        <f t="shared" si="5"/>
        <v>54.93</v>
      </c>
    </row>
    <row r="353" spans="1:8" ht="13" x14ac:dyDescent="0.3">
      <c r="A353" s="16" t="s">
        <v>585</v>
      </c>
      <c r="B353" s="16" t="s">
        <v>586</v>
      </c>
      <c r="C353" s="16" t="s">
        <v>587</v>
      </c>
      <c r="D353" s="16">
        <v>75</v>
      </c>
      <c r="E353" s="98">
        <v>469146.18</v>
      </c>
      <c r="F353" s="99">
        <v>215220</v>
      </c>
      <c r="G353" s="187">
        <v>65658</v>
      </c>
      <c r="H353" s="98">
        <f t="shared" si="5"/>
        <v>2.1800000000000002</v>
      </c>
    </row>
    <row r="354" spans="1:8" ht="13" x14ac:dyDescent="0.3">
      <c r="A354" s="16" t="s">
        <v>585</v>
      </c>
      <c r="B354" s="16" t="s">
        <v>586</v>
      </c>
      <c r="C354" s="16" t="s">
        <v>587</v>
      </c>
      <c r="D354" s="16">
        <v>100</v>
      </c>
      <c r="E354" s="98">
        <v>3669.17</v>
      </c>
      <c r="F354" s="99">
        <v>1819</v>
      </c>
      <c r="G354" s="188"/>
      <c r="H354" s="98">
        <f t="shared" si="5"/>
        <v>2.02</v>
      </c>
    </row>
    <row r="355" spans="1:8" ht="13" x14ac:dyDescent="0.3">
      <c r="A355" s="16" t="s">
        <v>588</v>
      </c>
      <c r="B355" s="16" t="s">
        <v>589</v>
      </c>
      <c r="C355" s="16" t="s">
        <v>590</v>
      </c>
      <c r="D355" s="16">
        <v>50</v>
      </c>
      <c r="E355" s="98">
        <v>65311.41</v>
      </c>
      <c r="F355" s="99">
        <v>16187</v>
      </c>
      <c r="G355" s="187">
        <v>11422</v>
      </c>
      <c r="H355" s="98">
        <f t="shared" si="5"/>
        <v>4.03</v>
      </c>
    </row>
    <row r="356" spans="1:8" ht="13" x14ac:dyDescent="0.3">
      <c r="A356" s="16" t="s">
        <v>588</v>
      </c>
      <c r="B356" s="16" t="s">
        <v>589</v>
      </c>
      <c r="C356" s="16" t="s">
        <v>590</v>
      </c>
      <c r="D356" s="16">
        <v>75</v>
      </c>
      <c r="E356" s="98">
        <v>98842.01</v>
      </c>
      <c r="F356" s="99">
        <v>16297</v>
      </c>
      <c r="G356" s="189"/>
      <c r="H356" s="98">
        <f t="shared" si="5"/>
        <v>6.07</v>
      </c>
    </row>
    <row r="357" spans="1:8" ht="13" x14ac:dyDescent="0.3">
      <c r="A357" s="16" t="s">
        <v>588</v>
      </c>
      <c r="B357" s="16" t="s">
        <v>589</v>
      </c>
      <c r="C357" s="16" t="s">
        <v>590</v>
      </c>
      <c r="D357" s="16">
        <v>100</v>
      </c>
      <c r="E357" s="98">
        <v>2175.79</v>
      </c>
      <c r="F357" s="99">
        <v>247</v>
      </c>
      <c r="G357" s="188"/>
      <c r="H357" s="98">
        <f t="shared" si="5"/>
        <v>8.81</v>
      </c>
    </row>
    <row r="358" spans="1:8" ht="13" x14ac:dyDescent="0.3">
      <c r="A358" s="16" t="s">
        <v>591</v>
      </c>
      <c r="B358" s="16" t="s">
        <v>592</v>
      </c>
      <c r="C358" s="16" t="s">
        <v>593</v>
      </c>
      <c r="D358" s="16">
        <v>50</v>
      </c>
      <c r="E358" s="98">
        <v>9590.2099999999991</v>
      </c>
      <c r="F358" s="99">
        <v>405</v>
      </c>
      <c r="G358" s="187">
        <v>7166</v>
      </c>
      <c r="H358" s="98">
        <f t="shared" si="5"/>
        <v>23.68</v>
      </c>
    </row>
    <row r="359" spans="1:8" ht="13" x14ac:dyDescent="0.3">
      <c r="A359" s="16" t="s">
        <v>591</v>
      </c>
      <c r="B359" s="16" t="s">
        <v>592</v>
      </c>
      <c r="C359" s="16" t="s">
        <v>593</v>
      </c>
      <c r="D359" s="16">
        <v>75</v>
      </c>
      <c r="E359" s="98">
        <v>393914.18</v>
      </c>
      <c r="F359" s="99">
        <v>17092</v>
      </c>
      <c r="G359" s="189"/>
      <c r="H359" s="98">
        <f t="shared" si="5"/>
        <v>23.05</v>
      </c>
    </row>
    <row r="360" spans="1:8" ht="13" x14ac:dyDescent="0.3">
      <c r="A360" s="16" t="s">
        <v>591</v>
      </c>
      <c r="B360" s="16" t="s">
        <v>592</v>
      </c>
      <c r="C360" s="16" t="s">
        <v>593</v>
      </c>
      <c r="D360" s="16">
        <v>100</v>
      </c>
      <c r="E360" s="98">
        <v>3257911.95</v>
      </c>
      <c r="F360" s="99">
        <v>42466</v>
      </c>
      <c r="G360" s="188"/>
      <c r="H360" s="98">
        <f t="shared" si="5"/>
        <v>76.72</v>
      </c>
    </row>
    <row r="361" spans="1:8" ht="13" x14ac:dyDescent="0.3">
      <c r="A361" s="16" t="s">
        <v>594</v>
      </c>
      <c r="B361" s="16" t="s">
        <v>595</v>
      </c>
      <c r="C361" s="16" t="s">
        <v>596</v>
      </c>
      <c r="D361" s="16">
        <v>50</v>
      </c>
      <c r="E361" s="98">
        <v>528459.16</v>
      </c>
      <c r="F361" s="99">
        <v>76059</v>
      </c>
      <c r="G361" s="187">
        <v>103561</v>
      </c>
      <c r="H361" s="98">
        <f t="shared" si="5"/>
        <v>6.95</v>
      </c>
    </row>
    <row r="362" spans="1:8" ht="13" x14ac:dyDescent="0.3">
      <c r="A362" s="16" t="s">
        <v>594</v>
      </c>
      <c r="B362" s="16" t="s">
        <v>595</v>
      </c>
      <c r="C362" s="16" t="s">
        <v>596</v>
      </c>
      <c r="D362" s="16">
        <v>75</v>
      </c>
      <c r="E362" s="98">
        <v>580629.99</v>
      </c>
      <c r="F362" s="99">
        <v>34567</v>
      </c>
      <c r="G362" s="189"/>
      <c r="H362" s="98">
        <f t="shared" si="5"/>
        <v>16.8</v>
      </c>
    </row>
    <row r="363" spans="1:8" ht="13" x14ac:dyDescent="0.3">
      <c r="A363" s="16" t="s">
        <v>594</v>
      </c>
      <c r="B363" s="16" t="s">
        <v>595</v>
      </c>
      <c r="C363" s="16" t="s">
        <v>596</v>
      </c>
      <c r="D363" s="16">
        <v>100</v>
      </c>
      <c r="E363" s="98">
        <v>33740031.560000002</v>
      </c>
      <c r="F363" s="99">
        <v>659198</v>
      </c>
      <c r="G363" s="188"/>
      <c r="H363" s="98">
        <f t="shared" si="5"/>
        <v>51.18</v>
      </c>
    </row>
    <row r="364" spans="1:8" ht="13" x14ac:dyDescent="0.3">
      <c r="A364" s="16" t="s">
        <v>597</v>
      </c>
      <c r="B364" s="16" t="s">
        <v>598</v>
      </c>
      <c r="C364" s="16" t="s">
        <v>599</v>
      </c>
      <c r="D364" s="16">
        <v>50</v>
      </c>
      <c r="E364" s="98">
        <v>7467.59</v>
      </c>
      <c r="F364" s="99">
        <v>675</v>
      </c>
      <c r="G364" s="187">
        <v>1971</v>
      </c>
      <c r="H364" s="98">
        <f t="shared" si="5"/>
        <v>11.06</v>
      </c>
    </row>
    <row r="365" spans="1:8" ht="13" x14ac:dyDescent="0.3">
      <c r="A365" s="16" t="s">
        <v>597</v>
      </c>
      <c r="B365" s="16" t="s">
        <v>598</v>
      </c>
      <c r="C365" s="16" t="s">
        <v>599</v>
      </c>
      <c r="D365" s="16">
        <v>75</v>
      </c>
      <c r="E365" s="98">
        <v>37922.03</v>
      </c>
      <c r="F365" s="99">
        <v>1788</v>
      </c>
      <c r="G365" s="189"/>
      <c r="H365" s="98">
        <f t="shared" si="5"/>
        <v>21.21</v>
      </c>
    </row>
    <row r="366" spans="1:8" ht="13" x14ac:dyDescent="0.3">
      <c r="A366" s="16" t="s">
        <v>597</v>
      </c>
      <c r="B366" s="16" t="s">
        <v>598</v>
      </c>
      <c r="C366" s="16" t="s">
        <v>599</v>
      </c>
      <c r="D366" s="16">
        <v>100</v>
      </c>
      <c r="E366" s="98">
        <v>402810.92</v>
      </c>
      <c r="F366" s="99">
        <v>6434</v>
      </c>
      <c r="G366" s="188"/>
      <c r="H366" s="98">
        <f t="shared" si="5"/>
        <v>62.61</v>
      </c>
    </row>
    <row r="367" spans="1:8" ht="13" x14ac:dyDescent="0.3">
      <c r="A367" s="16" t="s">
        <v>600</v>
      </c>
      <c r="B367" s="16" t="s">
        <v>601</v>
      </c>
      <c r="C367" s="16" t="s">
        <v>602</v>
      </c>
      <c r="D367" s="16">
        <v>50</v>
      </c>
      <c r="E367" s="98">
        <v>3873.17</v>
      </c>
      <c r="F367" s="99">
        <v>264</v>
      </c>
      <c r="G367" s="187">
        <v>149</v>
      </c>
      <c r="H367" s="98">
        <f t="shared" si="5"/>
        <v>14.67</v>
      </c>
    </row>
    <row r="368" spans="1:8" ht="13" x14ac:dyDescent="0.3">
      <c r="A368" s="16" t="s">
        <v>600</v>
      </c>
      <c r="B368" s="16" t="s">
        <v>601</v>
      </c>
      <c r="C368" s="16" t="s">
        <v>602</v>
      </c>
      <c r="D368" s="16">
        <v>75</v>
      </c>
      <c r="E368" s="98">
        <v>6197.07</v>
      </c>
      <c r="F368" s="99">
        <v>283</v>
      </c>
      <c r="G368" s="189"/>
      <c r="H368" s="98">
        <f t="shared" si="5"/>
        <v>21.9</v>
      </c>
    </row>
    <row r="369" spans="1:8" ht="13" x14ac:dyDescent="0.3">
      <c r="A369" s="16" t="s">
        <v>600</v>
      </c>
      <c r="B369" s="16" t="s">
        <v>601</v>
      </c>
      <c r="C369" s="16" t="s">
        <v>602</v>
      </c>
      <c r="D369" s="16">
        <v>100</v>
      </c>
      <c r="E369" s="98">
        <v>750.51</v>
      </c>
      <c r="F369" s="99">
        <v>24</v>
      </c>
      <c r="G369" s="188"/>
      <c r="H369" s="98">
        <f t="shared" si="5"/>
        <v>31.27</v>
      </c>
    </row>
    <row r="370" spans="1:8" ht="13" x14ac:dyDescent="0.3">
      <c r="A370" s="16" t="s">
        <v>603</v>
      </c>
      <c r="B370" s="16" t="s">
        <v>604</v>
      </c>
      <c r="C370" s="16" t="s">
        <v>605</v>
      </c>
      <c r="D370" s="16">
        <v>100</v>
      </c>
      <c r="E370" s="98">
        <v>1057392.68</v>
      </c>
      <c r="F370" s="99">
        <v>892</v>
      </c>
      <c r="G370" s="99">
        <v>139</v>
      </c>
      <c r="H370" s="98">
        <f t="shared" si="5"/>
        <v>1185.42</v>
      </c>
    </row>
    <row r="371" spans="1:8" ht="13" x14ac:dyDescent="0.3">
      <c r="A371" s="16" t="s">
        <v>606</v>
      </c>
      <c r="B371" s="16" t="s">
        <v>607</v>
      </c>
      <c r="C371" s="16" t="s">
        <v>608</v>
      </c>
      <c r="D371" s="16">
        <v>75</v>
      </c>
      <c r="E371" s="98">
        <v>70969.679999999993</v>
      </c>
      <c r="F371" s="99">
        <v>2049</v>
      </c>
      <c r="G371" s="187">
        <v>692</v>
      </c>
      <c r="H371" s="98">
        <f t="shared" si="5"/>
        <v>34.64</v>
      </c>
    </row>
    <row r="372" spans="1:8" ht="13" x14ac:dyDescent="0.3">
      <c r="A372" s="16" t="s">
        <v>606</v>
      </c>
      <c r="B372" s="16" t="s">
        <v>607</v>
      </c>
      <c r="C372" s="16" t="s">
        <v>608</v>
      </c>
      <c r="D372" s="16">
        <v>100</v>
      </c>
      <c r="E372" s="98">
        <v>2702.47</v>
      </c>
      <c r="F372" s="99">
        <v>28</v>
      </c>
      <c r="G372" s="188"/>
      <c r="H372" s="98">
        <f t="shared" si="5"/>
        <v>96.52</v>
      </c>
    </row>
    <row r="373" spans="1:8" ht="13" x14ac:dyDescent="0.3">
      <c r="A373" s="16" t="s">
        <v>609</v>
      </c>
      <c r="B373" s="16" t="s">
        <v>610</v>
      </c>
      <c r="C373" s="16" t="s">
        <v>611</v>
      </c>
      <c r="D373" s="16">
        <v>100</v>
      </c>
      <c r="E373" s="98">
        <v>512076.57</v>
      </c>
      <c r="F373" s="99">
        <v>1026</v>
      </c>
      <c r="G373" s="99">
        <v>276</v>
      </c>
      <c r="H373" s="98">
        <f t="shared" si="5"/>
        <v>499.1</v>
      </c>
    </row>
    <row r="374" spans="1:8" ht="13" x14ac:dyDescent="0.3">
      <c r="A374" s="16" t="s">
        <v>612</v>
      </c>
      <c r="B374" s="16" t="s">
        <v>613</v>
      </c>
      <c r="C374" s="16" t="s">
        <v>614</v>
      </c>
      <c r="D374" s="16">
        <v>75</v>
      </c>
      <c r="E374" s="98">
        <v>39267.35</v>
      </c>
      <c r="F374" s="99">
        <v>611</v>
      </c>
      <c r="G374" s="187">
        <v>161</v>
      </c>
      <c r="H374" s="98">
        <f t="shared" si="5"/>
        <v>64.27</v>
      </c>
    </row>
    <row r="375" spans="1:8" ht="13" x14ac:dyDescent="0.3">
      <c r="A375" s="16" t="s">
        <v>612</v>
      </c>
      <c r="B375" s="16" t="s">
        <v>613</v>
      </c>
      <c r="C375" s="16" t="s">
        <v>614</v>
      </c>
      <c r="D375" s="16">
        <v>100</v>
      </c>
      <c r="E375" s="98">
        <v>11206.97</v>
      </c>
      <c r="F375" s="99">
        <v>116</v>
      </c>
      <c r="G375" s="188"/>
      <c r="H375" s="98">
        <f t="shared" si="5"/>
        <v>96.61</v>
      </c>
    </row>
    <row r="376" spans="1:8" ht="13" x14ac:dyDescent="0.3">
      <c r="A376" s="16" t="s">
        <v>615</v>
      </c>
      <c r="B376" s="16" t="s">
        <v>616</v>
      </c>
      <c r="C376" s="16" t="s">
        <v>617</v>
      </c>
      <c r="D376" s="16">
        <v>50</v>
      </c>
      <c r="E376" s="98">
        <v>391.73</v>
      </c>
      <c r="F376" s="99">
        <v>42</v>
      </c>
      <c r="G376" s="187">
        <v>45</v>
      </c>
      <c r="H376" s="98">
        <f t="shared" si="5"/>
        <v>9.33</v>
      </c>
    </row>
    <row r="377" spans="1:8" ht="13" x14ac:dyDescent="0.3">
      <c r="A377" s="16" t="s">
        <v>615</v>
      </c>
      <c r="B377" s="16" t="s">
        <v>616</v>
      </c>
      <c r="C377" s="16" t="s">
        <v>617</v>
      </c>
      <c r="D377" s="16">
        <v>75</v>
      </c>
      <c r="E377" s="98">
        <v>620.22</v>
      </c>
      <c r="F377" s="99">
        <v>36</v>
      </c>
      <c r="G377" s="189"/>
      <c r="H377" s="98">
        <f t="shared" si="5"/>
        <v>17.23</v>
      </c>
    </row>
    <row r="378" spans="1:8" ht="13" x14ac:dyDescent="0.3">
      <c r="A378" s="16" t="s">
        <v>615</v>
      </c>
      <c r="B378" s="16" t="s">
        <v>616</v>
      </c>
      <c r="C378" s="16" t="s">
        <v>617</v>
      </c>
      <c r="D378" s="16">
        <v>100</v>
      </c>
      <c r="E378" s="98">
        <v>1135.0999999999999</v>
      </c>
      <c r="F378" s="99">
        <v>71</v>
      </c>
      <c r="G378" s="188"/>
      <c r="H378" s="98">
        <f t="shared" si="5"/>
        <v>15.99</v>
      </c>
    </row>
    <row r="379" spans="1:8" ht="13" x14ac:dyDescent="0.3">
      <c r="A379" s="16" t="s">
        <v>618</v>
      </c>
      <c r="B379" s="16" t="s">
        <v>619</v>
      </c>
      <c r="C379" s="16" t="s">
        <v>620</v>
      </c>
      <c r="D379" s="16">
        <v>75</v>
      </c>
      <c r="E379" s="98">
        <v>26807.72</v>
      </c>
      <c r="F379" s="99">
        <v>1159</v>
      </c>
      <c r="G379" s="187">
        <v>335</v>
      </c>
      <c r="H379" s="98">
        <f t="shared" si="5"/>
        <v>23.13</v>
      </c>
    </row>
    <row r="380" spans="1:8" ht="13" x14ac:dyDescent="0.3">
      <c r="A380" s="16" t="s">
        <v>618</v>
      </c>
      <c r="B380" s="16" t="s">
        <v>619</v>
      </c>
      <c r="C380" s="16" t="s">
        <v>620</v>
      </c>
      <c r="D380" s="16">
        <v>100</v>
      </c>
      <c r="E380" s="98">
        <v>1294</v>
      </c>
      <c r="F380" s="99">
        <v>75</v>
      </c>
      <c r="G380" s="188"/>
      <c r="H380" s="98">
        <f t="shared" si="5"/>
        <v>17.25</v>
      </c>
    </row>
    <row r="381" spans="1:8" ht="13" x14ac:dyDescent="0.3">
      <c r="A381" s="16" t="s">
        <v>621</v>
      </c>
      <c r="B381" s="16" t="s">
        <v>622</v>
      </c>
      <c r="C381" s="16" t="s">
        <v>623</v>
      </c>
      <c r="D381" s="16">
        <v>75</v>
      </c>
      <c r="E381" s="98">
        <v>324.22000000000003</v>
      </c>
      <c r="F381" s="99">
        <v>23</v>
      </c>
      <c r="G381" s="99">
        <v>5</v>
      </c>
      <c r="H381" s="98">
        <f t="shared" si="5"/>
        <v>14.1</v>
      </c>
    </row>
    <row r="382" spans="1:8" ht="13" x14ac:dyDescent="0.3">
      <c r="A382" s="16" t="s">
        <v>624</v>
      </c>
      <c r="B382" s="16" t="s">
        <v>625</v>
      </c>
      <c r="C382" s="16" t="s">
        <v>626</v>
      </c>
      <c r="D382" s="16">
        <v>100</v>
      </c>
      <c r="E382" s="98">
        <v>10073.64</v>
      </c>
      <c r="F382" s="99">
        <v>47</v>
      </c>
      <c r="G382" s="99">
        <v>16</v>
      </c>
      <c r="H382" s="98">
        <f t="shared" si="5"/>
        <v>214.33</v>
      </c>
    </row>
    <row r="383" spans="1:8" ht="13" x14ac:dyDescent="0.3">
      <c r="A383" s="16" t="s">
        <v>627</v>
      </c>
      <c r="B383" s="16" t="s">
        <v>628</v>
      </c>
      <c r="C383" s="16" t="s">
        <v>629</v>
      </c>
      <c r="D383" s="16">
        <v>100</v>
      </c>
      <c r="E383" s="98">
        <v>187700.6</v>
      </c>
      <c r="F383" s="99">
        <v>131</v>
      </c>
      <c r="G383" s="99">
        <v>53</v>
      </c>
      <c r="H383" s="98">
        <f t="shared" si="5"/>
        <v>1432.83</v>
      </c>
    </row>
    <row r="384" spans="1:8" ht="13" x14ac:dyDescent="0.3">
      <c r="A384" s="16" t="s">
        <v>630</v>
      </c>
      <c r="B384" s="16" t="s">
        <v>631</v>
      </c>
      <c r="C384" s="16" t="s">
        <v>632</v>
      </c>
      <c r="D384" s="16">
        <v>50</v>
      </c>
      <c r="E384" s="98">
        <v>0</v>
      </c>
      <c r="F384" s="99">
        <v>1</v>
      </c>
      <c r="G384" s="187">
        <v>904</v>
      </c>
      <c r="H384" s="98">
        <f t="shared" si="5"/>
        <v>0</v>
      </c>
    </row>
    <row r="385" spans="1:8" ht="13" x14ac:dyDescent="0.3">
      <c r="A385" s="16" t="s">
        <v>630</v>
      </c>
      <c r="B385" s="16" t="s">
        <v>631</v>
      </c>
      <c r="C385" s="16" t="s">
        <v>632</v>
      </c>
      <c r="D385" s="16">
        <v>100</v>
      </c>
      <c r="E385" s="98">
        <v>5655.84</v>
      </c>
      <c r="F385" s="99">
        <v>1096</v>
      </c>
      <c r="G385" s="188"/>
      <c r="H385" s="98">
        <f t="shared" si="5"/>
        <v>5.16</v>
      </c>
    </row>
    <row r="386" spans="1:8" ht="13" x14ac:dyDescent="0.3">
      <c r="A386" s="16" t="s">
        <v>633</v>
      </c>
      <c r="B386" s="16" t="s">
        <v>634</v>
      </c>
      <c r="C386" s="16" t="s">
        <v>635</v>
      </c>
      <c r="D386" s="16">
        <v>50</v>
      </c>
      <c r="E386" s="98">
        <v>435312.86</v>
      </c>
      <c r="F386" s="99">
        <v>125540</v>
      </c>
      <c r="G386" s="187">
        <v>80869</v>
      </c>
      <c r="H386" s="98">
        <f t="shared" si="5"/>
        <v>3.47</v>
      </c>
    </row>
    <row r="387" spans="1:8" ht="13" x14ac:dyDescent="0.3">
      <c r="A387" s="16" t="s">
        <v>633</v>
      </c>
      <c r="B387" s="16" t="s">
        <v>634</v>
      </c>
      <c r="C387" s="16" t="s">
        <v>635</v>
      </c>
      <c r="D387" s="16">
        <v>75</v>
      </c>
      <c r="E387" s="98">
        <v>670814.01</v>
      </c>
      <c r="F387" s="99">
        <v>126416</v>
      </c>
      <c r="G387" s="189"/>
      <c r="H387" s="98">
        <f t="shared" si="5"/>
        <v>5.31</v>
      </c>
    </row>
    <row r="388" spans="1:8" ht="13" x14ac:dyDescent="0.3">
      <c r="A388" s="16" t="s">
        <v>633</v>
      </c>
      <c r="B388" s="16" t="s">
        <v>634</v>
      </c>
      <c r="C388" s="16" t="s">
        <v>635</v>
      </c>
      <c r="D388" s="16">
        <v>100</v>
      </c>
      <c r="E388" s="98">
        <v>48.78</v>
      </c>
      <c r="F388" s="99">
        <v>14</v>
      </c>
      <c r="G388" s="188"/>
      <c r="H388" s="98">
        <f t="shared" si="5"/>
        <v>3.48</v>
      </c>
    </row>
    <row r="389" spans="1:8" ht="13" x14ac:dyDescent="0.3">
      <c r="A389" s="16" t="s">
        <v>636</v>
      </c>
      <c r="B389" s="16" t="s">
        <v>637</v>
      </c>
      <c r="C389" s="16" t="s">
        <v>638</v>
      </c>
      <c r="D389" s="16">
        <v>100</v>
      </c>
      <c r="E389" s="98">
        <v>8445.77</v>
      </c>
      <c r="F389" s="99">
        <v>53</v>
      </c>
      <c r="G389" s="99">
        <v>20</v>
      </c>
      <c r="H389" s="98">
        <f t="shared" si="5"/>
        <v>159.35</v>
      </c>
    </row>
    <row r="390" spans="1:8" ht="13" x14ac:dyDescent="0.3">
      <c r="A390" s="16" t="s">
        <v>639</v>
      </c>
      <c r="B390" s="16" t="s">
        <v>640</v>
      </c>
      <c r="C390" s="16" t="s">
        <v>641</v>
      </c>
      <c r="D390" s="16">
        <v>50</v>
      </c>
      <c r="E390" s="98">
        <v>7.79</v>
      </c>
      <c r="F390" s="99">
        <v>1</v>
      </c>
      <c r="G390" s="187">
        <v>61</v>
      </c>
      <c r="H390" s="98">
        <f t="shared" si="5"/>
        <v>7.79</v>
      </c>
    </row>
    <row r="391" spans="1:8" ht="13" x14ac:dyDescent="0.3">
      <c r="A391" s="16" t="s">
        <v>639</v>
      </c>
      <c r="B391" s="16" t="s">
        <v>640</v>
      </c>
      <c r="C391" s="16" t="s">
        <v>641</v>
      </c>
      <c r="D391" s="16">
        <v>100</v>
      </c>
      <c r="E391" s="98">
        <v>19251.310000000001</v>
      </c>
      <c r="F391" s="99">
        <v>338</v>
      </c>
      <c r="G391" s="188"/>
      <c r="H391" s="98">
        <f t="shared" si="5"/>
        <v>56.96</v>
      </c>
    </row>
    <row r="392" spans="1:8" ht="13" x14ac:dyDescent="0.3">
      <c r="A392" s="16" t="s">
        <v>642</v>
      </c>
      <c r="B392" s="16" t="s">
        <v>643</v>
      </c>
      <c r="C392" s="16" t="s">
        <v>644</v>
      </c>
      <c r="D392" s="16">
        <v>75</v>
      </c>
      <c r="E392" s="98">
        <v>74547.86</v>
      </c>
      <c r="F392" s="99">
        <v>16747</v>
      </c>
      <c r="G392" s="187">
        <v>5036</v>
      </c>
      <c r="H392" s="98">
        <f t="shared" ref="H392:H455" si="6">ROUND(E392/F392,2)</f>
        <v>4.45</v>
      </c>
    </row>
    <row r="393" spans="1:8" ht="13" x14ac:dyDescent="0.3">
      <c r="A393" s="16" t="s">
        <v>642</v>
      </c>
      <c r="B393" s="16" t="s">
        <v>643</v>
      </c>
      <c r="C393" s="16" t="s">
        <v>644</v>
      </c>
      <c r="D393" s="16">
        <v>100</v>
      </c>
      <c r="E393" s="98">
        <v>966.93</v>
      </c>
      <c r="F393" s="99">
        <v>84</v>
      </c>
      <c r="G393" s="188"/>
      <c r="H393" s="98">
        <f t="shared" si="6"/>
        <v>11.51</v>
      </c>
    </row>
    <row r="394" spans="1:8" ht="26" x14ac:dyDescent="0.3">
      <c r="A394" s="11" t="s">
        <v>645</v>
      </c>
      <c r="B394" s="12" t="s">
        <v>646</v>
      </c>
      <c r="C394" s="12" t="s">
        <v>647</v>
      </c>
      <c r="D394" s="18" t="s">
        <v>505</v>
      </c>
      <c r="E394" s="19">
        <f>SUM(E395+E396+E397)</f>
        <v>3293243.4400000004</v>
      </c>
      <c r="F394" s="20">
        <f>SUM(F395+F396+F397)</f>
        <v>39586</v>
      </c>
      <c r="G394" s="20">
        <v>9997</v>
      </c>
      <c r="H394" s="14">
        <f t="shared" si="6"/>
        <v>83.19</v>
      </c>
    </row>
    <row r="395" spans="1:8" ht="13" x14ac:dyDescent="0.3">
      <c r="A395" s="16" t="s">
        <v>645</v>
      </c>
      <c r="B395" s="16" t="s">
        <v>646</v>
      </c>
      <c r="C395" s="16" t="s">
        <v>647</v>
      </c>
      <c r="D395" s="16">
        <v>50</v>
      </c>
      <c r="E395" s="98">
        <v>98507.14</v>
      </c>
      <c r="F395" s="99">
        <v>7577</v>
      </c>
      <c r="G395" s="187">
        <v>9997</v>
      </c>
      <c r="H395" s="98">
        <f t="shared" si="6"/>
        <v>13</v>
      </c>
    </row>
    <row r="396" spans="1:8" ht="13" x14ac:dyDescent="0.3">
      <c r="A396" s="16" t="s">
        <v>645</v>
      </c>
      <c r="B396" s="16" t="s">
        <v>646</v>
      </c>
      <c r="C396" s="16" t="s">
        <v>647</v>
      </c>
      <c r="D396" s="16">
        <v>75</v>
      </c>
      <c r="E396" s="98">
        <v>285490.34999999998</v>
      </c>
      <c r="F396" s="99">
        <v>12532</v>
      </c>
      <c r="G396" s="189"/>
      <c r="H396" s="98">
        <f t="shared" si="6"/>
        <v>22.78</v>
      </c>
    </row>
    <row r="397" spans="1:8" ht="13" x14ac:dyDescent="0.3">
      <c r="A397" s="16" t="s">
        <v>645</v>
      </c>
      <c r="B397" s="16" t="s">
        <v>646</v>
      </c>
      <c r="C397" s="16" t="s">
        <v>647</v>
      </c>
      <c r="D397" s="16">
        <v>100</v>
      </c>
      <c r="E397" s="98">
        <v>2909245.95</v>
      </c>
      <c r="F397" s="99">
        <v>19477</v>
      </c>
      <c r="G397" s="188"/>
      <c r="H397" s="98">
        <f t="shared" si="6"/>
        <v>149.37</v>
      </c>
    </row>
    <row r="398" spans="1:8" ht="13" x14ac:dyDescent="0.3">
      <c r="A398" s="16" t="s">
        <v>648</v>
      </c>
      <c r="B398" s="16" t="s">
        <v>649</v>
      </c>
      <c r="C398" s="16" t="s">
        <v>650</v>
      </c>
      <c r="D398" s="16">
        <v>50</v>
      </c>
      <c r="E398" s="98">
        <v>11786.13</v>
      </c>
      <c r="F398" s="99">
        <v>1787</v>
      </c>
      <c r="G398" s="187">
        <v>1451</v>
      </c>
      <c r="H398" s="98">
        <f t="shared" si="6"/>
        <v>6.6</v>
      </c>
    </row>
    <row r="399" spans="1:8" ht="13" x14ac:dyDescent="0.3">
      <c r="A399" s="16" t="s">
        <v>648</v>
      </c>
      <c r="B399" s="16" t="s">
        <v>649</v>
      </c>
      <c r="C399" s="16" t="s">
        <v>650</v>
      </c>
      <c r="D399" s="16">
        <v>75</v>
      </c>
      <c r="E399" s="98">
        <v>18540.009999999998</v>
      </c>
      <c r="F399" s="99">
        <v>1895</v>
      </c>
      <c r="G399" s="189"/>
      <c r="H399" s="98">
        <f t="shared" si="6"/>
        <v>9.7799999999999994</v>
      </c>
    </row>
    <row r="400" spans="1:8" ht="13" x14ac:dyDescent="0.3">
      <c r="A400" s="16" t="s">
        <v>648</v>
      </c>
      <c r="B400" s="16" t="s">
        <v>649</v>
      </c>
      <c r="C400" s="16" t="s">
        <v>650</v>
      </c>
      <c r="D400" s="16">
        <v>100</v>
      </c>
      <c r="E400" s="98">
        <v>117.85</v>
      </c>
      <c r="F400" s="99">
        <v>15</v>
      </c>
      <c r="G400" s="188"/>
      <c r="H400" s="98">
        <f t="shared" si="6"/>
        <v>7.86</v>
      </c>
    </row>
    <row r="401" spans="1:8" ht="13" x14ac:dyDescent="0.3">
      <c r="A401" s="16" t="s">
        <v>651</v>
      </c>
      <c r="B401" s="16" t="s">
        <v>652</v>
      </c>
      <c r="C401" s="16" t="s">
        <v>653</v>
      </c>
      <c r="D401" s="16">
        <v>50</v>
      </c>
      <c r="E401" s="98">
        <v>7853.29</v>
      </c>
      <c r="F401" s="99">
        <v>1180</v>
      </c>
      <c r="G401" s="187">
        <v>931</v>
      </c>
      <c r="H401" s="98">
        <f t="shared" si="6"/>
        <v>6.66</v>
      </c>
    </row>
    <row r="402" spans="1:8" ht="13" x14ac:dyDescent="0.3">
      <c r="A402" s="16" t="s">
        <v>651</v>
      </c>
      <c r="B402" s="16" t="s">
        <v>652</v>
      </c>
      <c r="C402" s="16" t="s">
        <v>653</v>
      </c>
      <c r="D402" s="16">
        <v>75</v>
      </c>
      <c r="E402" s="98">
        <v>12583.32</v>
      </c>
      <c r="F402" s="99">
        <v>1252</v>
      </c>
      <c r="G402" s="189"/>
      <c r="H402" s="98">
        <f t="shared" si="6"/>
        <v>10.050000000000001</v>
      </c>
    </row>
    <row r="403" spans="1:8" ht="13" x14ac:dyDescent="0.3">
      <c r="A403" s="16" t="s">
        <v>651</v>
      </c>
      <c r="B403" s="16" t="s">
        <v>652</v>
      </c>
      <c r="C403" s="16" t="s">
        <v>653</v>
      </c>
      <c r="D403" s="16">
        <v>100</v>
      </c>
      <c r="E403" s="98">
        <v>13.3</v>
      </c>
      <c r="F403" s="99">
        <v>2</v>
      </c>
      <c r="G403" s="188"/>
      <c r="H403" s="98">
        <f t="shared" si="6"/>
        <v>6.65</v>
      </c>
    </row>
    <row r="404" spans="1:8" ht="13" x14ac:dyDescent="0.3">
      <c r="A404" s="16" t="s">
        <v>654</v>
      </c>
      <c r="B404" s="16" t="s">
        <v>655</v>
      </c>
      <c r="C404" s="16" t="s">
        <v>656</v>
      </c>
      <c r="D404" s="16">
        <v>50</v>
      </c>
      <c r="E404" s="98">
        <v>3433.04</v>
      </c>
      <c r="F404" s="99">
        <v>553</v>
      </c>
      <c r="G404" s="187">
        <v>487</v>
      </c>
      <c r="H404" s="98">
        <f t="shared" si="6"/>
        <v>6.21</v>
      </c>
    </row>
    <row r="405" spans="1:8" ht="13" x14ac:dyDescent="0.3">
      <c r="A405" s="16" t="s">
        <v>654</v>
      </c>
      <c r="B405" s="16" t="s">
        <v>655</v>
      </c>
      <c r="C405" s="16" t="s">
        <v>656</v>
      </c>
      <c r="D405" s="16">
        <v>75</v>
      </c>
      <c r="E405" s="98">
        <v>5098.38</v>
      </c>
      <c r="F405" s="99">
        <v>567</v>
      </c>
      <c r="G405" s="189"/>
      <c r="H405" s="98">
        <f t="shared" si="6"/>
        <v>8.99</v>
      </c>
    </row>
    <row r="406" spans="1:8" ht="13" x14ac:dyDescent="0.3">
      <c r="A406" s="16" t="s">
        <v>654</v>
      </c>
      <c r="B406" s="16" t="s">
        <v>655</v>
      </c>
      <c r="C406" s="16" t="s">
        <v>656</v>
      </c>
      <c r="D406" s="16">
        <v>100</v>
      </c>
      <c r="E406" s="98">
        <v>104.55</v>
      </c>
      <c r="F406" s="99">
        <v>13</v>
      </c>
      <c r="G406" s="188"/>
      <c r="H406" s="98">
        <f t="shared" si="6"/>
        <v>8.0399999999999991</v>
      </c>
    </row>
    <row r="407" spans="1:8" ht="13" x14ac:dyDescent="0.3">
      <c r="A407" s="16" t="s">
        <v>657</v>
      </c>
      <c r="B407" s="16" t="s">
        <v>658</v>
      </c>
      <c r="C407" s="16" t="s">
        <v>659</v>
      </c>
      <c r="D407" s="16">
        <v>50</v>
      </c>
      <c r="E407" s="98">
        <v>343.74</v>
      </c>
      <c r="F407" s="99">
        <v>34</v>
      </c>
      <c r="G407" s="187">
        <v>36</v>
      </c>
      <c r="H407" s="98">
        <f t="shared" si="6"/>
        <v>10.11</v>
      </c>
    </row>
    <row r="408" spans="1:8" ht="13" x14ac:dyDescent="0.3">
      <c r="A408" s="16" t="s">
        <v>657</v>
      </c>
      <c r="B408" s="16" t="s">
        <v>658</v>
      </c>
      <c r="C408" s="16" t="s">
        <v>659</v>
      </c>
      <c r="D408" s="16">
        <v>75</v>
      </c>
      <c r="E408" s="98">
        <v>569.41</v>
      </c>
      <c r="F408" s="99">
        <v>50</v>
      </c>
      <c r="G408" s="188"/>
      <c r="H408" s="98">
        <f t="shared" si="6"/>
        <v>11.39</v>
      </c>
    </row>
    <row r="409" spans="1:8" ht="13" x14ac:dyDescent="0.3">
      <c r="A409" s="16" t="s">
        <v>660</v>
      </c>
      <c r="B409" s="16" t="s">
        <v>661</v>
      </c>
      <c r="C409" s="16" t="s">
        <v>662</v>
      </c>
      <c r="D409" s="16">
        <v>50</v>
      </c>
      <c r="E409" s="98">
        <v>156.06</v>
      </c>
      <c r="F409" s="99">
        <v>20</v>
      </c>
      <c r="G409" s="187">
        <v>19</v>
      </c>
      <c r="H409" s="98">
        <f t="shared" si="6"/>
        <v>7.8</v>
      </c>
    </row>
    <row r="410" spans="1:8" ht="13" x14ac:dyDescent="0.3">
      <c r="A410" s="16" t="s">
        <v>660</v>
      </c>
      <c r="B410" s="16" t="s">
        <v>661</v>
      </c>
      <c r="C410" s="16" t="s">
        <v>662</v>
      </c>
      <c r="D410" s="16">
        <v>75</v>
      </c>
      <c r="E410" s="98">
        <v>288.89999999999998</v>
      </c>
      <c r="F410" s="99">
        <v>26</v>
      </c>
      <c r="G410" s="188"/>
      <c r="H410" s="98">
        <f t="shared" si="6"/>
        <v>11.11</v>
      </c>
    </row>
    <row r="411" spans="1:8" ht="13" x14ac:dyDescent="0.3">
      <c r="A411" s="16" t="s">
        <v>663</v>
      </c>
      <c r="B411" s="16" t="s">
        <v>664</v>
      </c>
      <c r="C411" s="16" t="s">
        <v>665</v>
      </c>
      <c r="D411" s="16">
        <v>100</v>
      </c>
      <c r="E411" s="98">
        <v>2827380.6</v>
      </c>
      <c r="F411" s="99">
        <v>17395</v>
      </c>
      <c r="G411" s="99">
        <v>3225</v>
      </c>
      <c r="H411" s="98">
        <f t="shared" si="6"/>
        <v>162.54</v>
      </c>
    </row>
    <row r="412" spans="1:8" ht="13" x14ac:dyDescent="0.3">
      <c r="A412" s="16" t="s">
        <v>666</v>
      </c>
      <c r="B412" s="16" t="s">
        <v>667</v>
      </c>
      <c r="C412" s="16" t="s">
        <v>668</v>
      </c>
      <c r="D412" s="16">
        <v>100</v>
      </c>
      <c r="E412" s="98">
        <v>973215.27</v>
      </c>
      <c r="F412" s="99">
        <v>2396</v>
      </c>
      <c r="G412" s="99">
        <v>573</v>
      </c>
      <c r="H412" s="98">
        <f t="shared" si="6"/>
        <v>406.18</v>
      </c>
    </row>
    <row r="413" spans="1:8" ht="13" x14ac:dyDescent="0.3">
      <c r="A413" s="16" t="s">
        <v>669</v>
      </c>
      <c r="B413" s="16" t="s">
        <v>670</v>
      </c>
      <c r="C413" s="16" t="s">
        <v>671</v>
      </c>
      <c r="D413" s="16">
        <v>100</v>
      </c>
      <c r="E413" s="98">
        <v>1854165.33</v>
      </c>
      <c r="F413" s="99">
        <v>14999</v>
      </c>
      <c r="G413" s="99">
        <v>2735</v>
      </c>
      <c r="H413" s="98">
        <f t="shared" si="6"/>
        <v>123.62</v>
      </c>
    </row>
    <row r="414" spans="1:8" ht="13" x14ac:dyDescent="0.3">
      <c r="A414" s="16" t="s">
        <v>672</v>
      </c>
      <c r="B414" s="16" t="s">
        <v>673</v>
      </c>
      <c r="C414" s="16" t="s">
        <v>674</v>
      </c>
      <c r="D414" s="16">
        <v>100</v>
      </c>
      <c r="E414" s="98">
        <v>79834.179999999993</v>
      </c>
      <c r="F414" s="99">
        <v>2004</v>
      </c>
      <c r="G414" s="99">
        <v>554</v>
      </c>
      <c r="H414" s="98">
        <f t="shared" si="6"/>
        <v>39.840000000000003</v>
      </c>
    </row>
    <row r="415" spans="1:8" ht="13" x14ac:dyDescent="0.3">
      <c r="A415" s="16" t="s">
        <v>675</v>
      </c>
      <c r="B415" s="16" t="s">
        <v>676</v>
      </c>
      <c r="C415" s="16" t="s">
        <v>677</v>
      </c>
      <c r="D415" s="16">
        <v>100</v>
      </c>
      <c r="E415" s="98">
        <v>338.38</v>
      </c>
      <c r="F415" s="99">
        <v>41</v>
      </c>
      <c r="G415" s="99">
        <v>12</v>
      </c>
      <c r="H415" s="98">
        <f t="shared" si="6"/>
        <v>8.25</v>
      </c>
    </row>
    <row r="416" spans="1:8" ht="13" x14ac:dyDescent="0.3">
      <c r="A416" s="16" t="s">
        <v>678</v>
      </c>
      <c r="B416" s="16" t="s">
        <v>679</v>
      </c>
      <c r="C416" s="16" t="s">
        <v>680</v>
      </c>
      <c r="D416" s="16">
        <v>100</v>
      </c>
      <c r="E416" s="98">
        <v>2964.34</v>
      </c>
      <c r="F416" s="99">
        <v>280</v>
      </c>
      <c r="G416" s="99">
        <v>57</v>
      </c>
      <c r="H416" s="98">
        <f t="shared" si="6"/>
        <v>10.59</v>
      </c>
    </row>
    <row r="417" spans="1:8" ht="13" x14ac:dyDescent="0.3">
      <c r="A417" s="16" t="s">
        <v>681</v>
      </c>
      <c r="B417" s="16" t="s">
        <v>682</v>
      </c>
      <c r="C417" s="16" t="s">
        <v>683</v>
      </c>
      <c r="D417" s="16">
        <v>100</v>
      </c>
      <c r="E417" s="98">
        <v>76531.460000000006</v>
      </c>
      <c r="F417" s="99">
        <v>1683</v>
      </c>
      <c r="G417" s="99">
        <v>495</v>
      </c>
      <c r="H417" s="98">
        <f t="shared" si="6"/>
        <v>45.47</v>
      </c>
    </row>
    <row r="418" spans="1:8" ht="13" x14ac:dyDescent="0.3">
      <c r="A418" s="16" t="s">
        <v>684</v>
      </c>
      <c r="B418" s="16" t="s">
        <v>685</v>
      </c>
      <c r="C418" s="16" t="s">
        <v>686</v>
      </c>
      <c r="D418" s="16">
        <v>50</v>
      </c>
      <c r="E418" s="98">
        <v>86721.01</v>
      </c>
      <c r="F418" s="99">
        <v>5790</v>
      </c>
      <c r="G418" s="187">
        <v>3676</v>
      </c>
      <c r="H418" s="98">
        <f t="shared" si="6"/>
        <v>14.98</v>
      </c>
    </row>
    <row r="419" spans="1:8" ht="13" x14ac:dyDescent="0.3">
      <c r="A419" s="16" t="s">
        <v>684</v>
      </c>
      <c r="B419" s="16" t="s">
        <v>685</v>
      </c>
      <c r="C419" s="16" t="s">
        <v>686</v>
      </c>
      <c r="D419" s="16">
        <v>75</v>
      </c>
      <c r="E419" s="98">
        <v>141136.47</v>
      </c>
      <c r="F419" s="99">
        <v>6207</v>
      </c>
      <c r="G419" s="189"/>
      <c r="H419" s="98">
        <f t="shared" si="6"/>
        <v>22.74</v>
      </c>
    </row>
    <row r="420" spans="1:8" ht="13" x14ac:dyDescent="0.3">
      <c r="A420" s="16" t="s">
        <v>684</v>
      </c>
      <c r="B420" s="16" t="s">
        <v>685</v>
      </c>
      <c r="C420" s="16" t="s">
        <v>686</v>
      </c>
      <c r="D420" s="16">
        <v>100</v>
      </c>
      <c r="E420" s="98">
        <v>678.92</v>
      </c>
      <c r="F420" s="99">
        <v>21</v>
      </c>
      <c r="G420" s="188"/>
      <c r="H420" s="98">
        <f t="shared" si="6"/>
        <v>32.33</v>
      </c>
    </row>
    <row r="421" spans="1:8" ht="13" x14ac:dyDescent="0.3">
      <c r="A421" s="16" t="s">
        <v>687</v>
      </c>
      <c r="B421" s="16" t="s">
        <v>688</v>
      </c>
      <c r="C421" s="16" t="s">
        <v>686</v>
      </c>
      <c r="D421" s="16">
        <v>50</v>
      </c>
      <c r="E421" s="98">
        <v>86721.01</v>
      </c>
      <c r="F421" s="99">
        <v>5790</v>
      </c>
      <c r="G421" s="187">
        <v>3676</v>
      </c>
      <c r="H421" s="98">
        <f t="shared" si="6"/>
        <v>14.98</v>
      </c>
    </row>
    <row r="422" spans="1:8" ht="13" x14ac:dyDescent="0.3">
      <c r="A422" s="16" t="s">
        <v>687</v>
      </c>
      <c r="B422" s="16" t="s">
        <v>688</v>
      </c>
      <c r="C422" s="16" t="s">
        <v>686</v>
      </c>
      <c r="D422" s="16">
        <v>75</v>
      </c>
      <c r="E422" s="98">
        <v>141136.47</v>
      </c>
      <c r="F422" s="99">
        <v>6207</v>
      </c>
      <c r="G422" s="189"/>
      <c r="H422" s="98">
        <f t="shared" si="6"/>
        <v>22.74</v>
      </c>
    </row>
    <row r="423" spans="1:8" ht="13" x14ac:dyDescent="0.3">
      <c r="A423" s="16" t="s">
        <v>687</v>
      </c>
      <c r="B423" s="16" t="s">
        <v>688</v>
      </c>
      <c r="C423" s="16" t="s">
        <v>686</v>
      </c>
      <c r="D423" s="16">
        <v>100</v>
      </c>
      <c r="E423" s="98">
        <v>678.92</v>
      </c>
      <c r="F423" s="99">
        <v>21</v>
      </c>
      <c r="G423" s="188"/>
      <c r="H423" s="98">
        <f t="shared" si="6"/>
        <v>32.33</v>
      </c>
    </row>
    <row r="424" spans="1:8" ht="13" x14ac:dyDescent="0.3">
      <c r="A424" s="16" t="s">
        <v>689</v>
      </c>
      <c r="B424" s="16" t="s">
        <v>690</v>
      </c>
      <c r="C424" s="16" t="s">
        <v>691</v>
      </c>
      <c r="D424" s="16">
        <v>75</v>
      </c>
      <c r="E424" s="98">
        <v>125813.87</v>
      </c>
      <c r="F424" s="99">
        <v>4430</v>
      </c>
      <c r="G424" s="187">
        <v>1605</v>
      </c>
      <c r="H424" s="98">
        <f t="shared" si="6"/>
        <v>28.4</v>
      </c>
    </row>
    <row r="425" spans="1:8" ht="13" x14ac:dyDescent="0.3">
      <c r="A425" s="16" t="s">
        <v>689</v>
      </c>
      <c r="B425" s="16" t="s">
        <v>690</v>
      </c>
      <c r="C425" s="16" t="s">
        <v>691</v>
      </c>
      <c r="D425" s="16">
        <v>100</v>
      </c>
      <c r="E425" s="98">
        <v>1234.4000000000001</v>
      </c>
      <c r="F425" s="99">
        <v>42</v>
      </c>
      <c r="G425" s="188"/>
      <c r="H425" s="98">
        <f t="shared" si="6"/>
        <v>29.39</v>
      </c>
    </row>
    <row r="426" spans="1:8" ht="13" x14ac:dyDescent="0.3">
      <c r="A426" s="16" t="s">
        <v>692</v>
      </c>
      <c r="B426" s="16" t="s">
        <v>693</v>
      </c>
      <c r="C426" s="16" t="s">
        <v>691</v>
      </c>
      <c r="D426" s="16">
        <v>75</v>
      </c>
      <c r="E426" s="98">
        <v>125813.87</v>
      </c>
      <c r="F426" s="99">
        <v>4430</v>
      </c>
      <c r="G426" s="187">
        <v>1605</v>
      </c>
      <c r="H426" s="98">
        <f t="shared" si="6"/>
        <v>28.4</v>
      </c>
    </row>
    <row r="427" spans="1:8" ht="13" x14ac:dyDescent="0.3">
      <c r="A427" s="16" t="s">
        <v>692</v>
      </c>
      <c r="B427" s="16" t="s">
        <v>693</v>
      </c>
      <c r="C427" s="16" t="s">
        <v>691</v>
      </c>
      <c r="D427" s="16">
        <v>100</v>
      </c>
      <c r="E427" s="98">
        <v>1234.4000000000001</v>
      </c>
      <c r="F427" s="99">
        <v>42</v>
      </c>
      <c r="G427" s="188"/>
      <c r="H427" s="98">
        <f t="shared" si="6"/>
        <v>29.39</v>
      </c>
    </row>
    <row r="428" spans="1:8" ht="39" x14ac:dyDescent="0.3">
      <c r="A428" s="11" t="s">
        <v>694</v>
      </c>
      <c r="B428" s="12" t="s">
        <v>695</v>
      </c>
      <c r="C428" s="12" t="s">
        <v>696</v>
      </c>
      <c r="D428" s="18" t="s">
        <v>505</v>
      </c>
      <c r="E428" s="19">
        <f>SUM(E429+E430+E431)</f>
        <v>22337270.879999999</v>
      </c>
      <c r="F428" s="20">
        <f>SUM(F429+F430+F431)</f>
        <v>22339</v>
      </c>
      <c r="G428" s="20">
        <v>5280</v>
      </c>
      <c r="H428" s="14">
        <f t="shared" si="6"/>
        <v>999.92</v>
      </c>
    </row>
    <row r="429" spans="1:8" ht="13" x14ac:dyDescent="0.3">
      <c r="A429" s="16" t="s">
        <v>694</v>
      </c>
      <c r="B429" s="16" t="s">
        <v>695</v>
      </c>
      <c r="C429" s="16" t="s">
        <v>696</v>
      </c>
      <c r="D429" s="16">
        <v>50</v>
      </c>
      <c r="E429" s="98">
        <v>980.65</v>
      </c>
      <c r="F429" s="99">
        <v>156</v>
      </c>
      <c r="G429" s="187">
        <v>5280</v>
      </c>
      <c r="H429" s="98">
        <f t="shared" si="6"/>
        <v>6.29</v>
      </c>
    </row>
    <row r="430" spans="1:8" ht="13" x14ac:dyDescent="0.3">
      <c r="A430" s="16" t="s">
        <v>694</v>
      </c>
      <c r="B430" s="16" t="s">
        <v>695</v>
      </c>
      <c r="C430" s="16" t="s">
        <v>696</v>
      </c>
      <c r="D430" s="16">
        <v>75</v>
      </c>
      <c r="E430" s="98">
        <v>1551.89</v>
      </c>
      <c r="F430" s="99">
        <v>154</v>
      </c>
      <c r="G430" s="189"/>
      <c r="H430" s="98">
        <f t="shared" si="6"/>
        <v>10.08</v>
      </c>
    </row>
    <row r="431" spans="1:8" ht="13" x14ac:dyDescent="0.3">
      <c r="A431" s="16" t="s">
        <v>694</v>
      </c>
      <c r="B431" s="16" t="s">
        <v>695</v>
      </c>
      <c r="C431" s="16" t="s">
        <v>696</v>
      </c>
      <c r="D431" s="16">
        <v>100</v>
      </c>
      <c r="E431" s="98">
        <v>22334738.34</v>
      </c>
      <c r="F431" s="99">
        <v>22029</v>
      </c>
      <c r="G431" s="188"/>
      <c r="H431" s="98">
        <f t="shared" si="6"/>
        <v>1013.88</v>
      </c>
    </row>
    <row r="432" spans="1:8" ht="13" x14ac:dyDescent="0.3">
      <c r="A432" s="16" t="s">
        <v>697</v>
      </c>
      <c r="B432" s="16" t="s">
        <v>698</v>
      </c>
      <c r="C432" s="16" t="s">
        <v>699</v>
      </c>
      <c r="D432" s="16">
        <v>50</v>
      </c>
      <c r="E432" s="98">
        <v>980.65</v>
      </c>
      <c r="F432" s="99">
        <v>156</v>
      </c>
      <c r="G432" s="187">
        <v>92</v>
      </c>
      <c r="H432" s="98">
        <f t="shared" si="6"/>
        <v>6.29</v>
      </c>
    </row>
    <row r="433" spans="1:8" ht="13" x14ac:dyDescent="0.3">
      <c r="A433" s="16" t="s">
        <v>697</v>
      </c>
      <c r="B433" s="16" t="s">
        <v>698</v>
      </c>
      <c r="C433" s="16" t="s">
        <v>699</v>
      </c>
      <c r="D433" s="16">
        <v>75</v>
      </c>
      <c r="E433" s="98">
        <v>1551.89</v>
      </c>
      <c r="F433" s="99">
        <v>154</v>
      </c>
      <c r="G433" s="188"/>
      <c r="H433" s="98">
        <f t="shared" si="6"/>
        <v>10.08</v>
      </c>
    </row>
    <row r="434" spans="1:8" ht="13" x14ac:dyDescent="0.3">
      <c r="A434" s="16" t="s">
        <v>700</v>
      </c>
      <c r="B434" s="16" t="s">
        <v>701</v>
      </c>
      <c r="C434" s="16" t="s">
        <v>699</v>
      </c>
      <c r="D434" s="16">
        <v>50</v>
      </c>
      <c r="E434" s="98">
        <v>980.65</v>
      </c>
      <c r="F434" s="99">
        <v>156</v>
      </c>
      <c r="G434" s="187">
        <v>92</v>
      </c>
      <c r="H434" s="98">
        <f t="shared" si="6"/>
        <v>6.29</v>
      </c>
    </row>
    <row r="435" spans="1:8" ht="13" x14ac:dyDescent="0.3">
      <c r="A435" s="16" t="s">
        <v>700</v>
      </c>
      <c r="B435" s="16" t="s">
        <v>701</v>
      </c>
      <c r="C435" s="16" t="s">
        <v>699</v>
      </c>
      <c r="D435" s="16">
        <v>75</v>
      </c>
      <c r="E435" s="98">
        <v>1551.89</v>
      </c>
      <c r="F435" s="99">
        <v>154</v>
      </c>
      <c r="G435" s="188"/>
      <c r="H435" s="98">
        <f t="shared" si="6"/>
        <v>10.08</v>
      </c>
    </row>
    <row r="436" spans="1:8" ht="13" x14ac:dyDescent="0.3">
      <c r="A436" s="16" t="s">
        <v>702</v>
      </c>
      <c r="B436" s="16" t="s">
        <v>703</v>
      </c>
      <c r="C436" s="16" t="s">
        <v>704</v>
      </c>
      <c r="D436" s="16">
        <v>100</v>
      </c>
      <c r="E436" s="98">
        <v>4881971.37</v>
      </c>
      <c r="F436" s="99">
        <v>3335</v>
      </c>
      <c r="G436" s="99">
        <v>1855</v>
      </c>
      <c r="H436" s="98">
        <f t="shared" si="6"/>
        <v>1463.86</v>
      </c>
    </row>
    <row r="437" spans="1:8" ht="13" x14ac:dyDescent="0.3">
      <c r="A437" s="16" t="s">
        <v>705</v>
      </c>
      <c r="B437" s="16" t="s">
        <v>706</v>
      </c>
      <c r="C437" s="16" t="s">
        <v>707</v>
      </c>
      <c r="D437" s="16">
        <v>100</v>
      </c>
      <c r="E437" s="98">
        <v>4881971.37</v>
      </c>
      <c r="F437" s="99">
        <v>3335</v>
      </c>
      <c r="G437" s="99">
        <v>1855</v>
      </c>
      <c r="H437" s="98">
        <f t="shared" si="6"/>
        <v>1463.86</v>
      </c>
    </row>
    <row r="438" spans="1:8" ht="13" x14ac:dyDescent="0.3">
      <c r="A438" s="16" t="s">
        <v>708</v>
      </c>
      <c r="B438" s="16" t="s">
        <v>709</v>
      </c>
      <c r="C438" s="16" t="s">
        <v>710</v>
      </c>
      <c r="D438" s="16">
        <v>100</v>
      </c>
      <c r="E438" s="98">
        <v>17452766.969999999</v>
      </c>
      <c r="F438" s="99">
        <v>18694</v>
      </c>
      <c r="G438" s="99">
        <v>3454</v>
      </c>
      <c r="H438" s="98">
        <f t="shared" si="6"/>
        <v>933.6</v>
      </c>
    </row>
    <row r="439" spans="1:8" ht="13" x14ac:dyDescent="0.3">
      <c r="A439" s="16" t="s">
        <v>711</v>
      </c>
      <c r="B439" s="16" t="s">
        <v>712</v>
      </c>
      <c r="C439" s="16" t="s">
        <v>713</v>
      </c>
      <c r="D439" s="16">
        <v>100</v>
      </c>
      <c r="E439" s="98">
        <v>376429.29</v>
      </c>
      <c r="F439" s="99">
        <v>463</v>
      </c>
      <c r="G439" s="99">
        <v>108</v>
      </c>
      <c r="H439" s="98">
        <f t="shared" si="6"/>
        <v>813.02</v>
      </c>
    </row>
    <row r="440" spans="1:8" ht="13" x14ac:dyDescent="0.3">
      <c r="A440" s="16" t="s">
        <v>714</v>
      </c>
      <c r="B440" s="16" t="s">
        <v>715</v>
      </c>
      <c r="C440" s="16" t="s">
        <v>716</v>
      </c>
      <c r="D440" s="16">
        <v>100</v>
      </c>
      <c r="E440" s="98">
        <v>1815.04</v>
      </c>
      <c r="F440" s="99">
        <v>1</v>
      </c>
      <c r="G440" s="99">
        <v>1</v>
      </c>
      <c r="H440" s="98">
        <f t="shared" si="6"/>
        <v>1815.04</v>
      </c>
    </row>
    <row r="441" spans="1:8" ht="13" x14ac:dyDescent="0.3">
      <c r="A441" s="16" t="s">
        <v>717</v>
      </c>
      <c r="B441" s="16" t="s">
        <v>718</v>
      </c>
      <c r="C441" s="16" t="s">
        <v>719</v>
      </c>
      <c r="D441" s="16">
        <v>100</v>
      </c>
      <c r="E441" s="98">
        <v>10.01</v>
      </c>
      <c r="F441" s="99">
        <v>1</v>
      </c>
      <c r="G441" s="99">
        <v>1</v>
      </c>
      <c r="H441" s="98">
        <f t="shared" si="6"/>
        <v>10.01</v>
      </c>
    </row>
    <row r="442" spans="1:8" ht="13" x14ac:dyDescent="0.3">
      <c r="A442" s="16" t="s">
        <v>720</v>
      </c>
      <c r="B442" s="16" t="s">
        <v>721</v>
      </c>
      <c r="C442" s="16" t="s">
        <v>722</v>
      </c>
      <c r="D442" s="16">
        <v>100</v>
      </c>
      <c r="E442" s="98">
        <v>17074375.82</v>
      </c>
      <c r="F442" s="99">
        <v>18225</v>
      </c>
      <c r="G442" s="99">
        <v>3379</v>
      </c>
      <c r="H442" s="98">
        <f t="shared" si="6"/>
        <v>936.87</v>
      </c>
    </row>
    <row r="443" spans="1:8" ht="13" x14ac:dyDescent="0.3">
      <c r="A443" s="16" t="s">
        <v>723</v>
      </c>
      <c r="B443" s="16" t="s">
        <v>724</v>
      </c>
      <c r="C443" s="16" t="s">
        <v>725</v>
      </c>
      <c r="D443" s="16">
        <v>100</v>
      </c>
      <c r="E443" s="98">
        <v>136.81</v>
      </c>
      <c r="F443" s="99">
        <v>4</v>
      </c>
      <c r="G443" s="99">
        <v>1</v>
      </c>
      <c r="H443" s="98">
        <f t="shared" si="6"/>
        <v>34.200000000000003</v>
      </c>
    </row>
    <row r="444" spans="1:8" ht="182" x14ac:dyDescent="0.3">
      <c r="A444" s="11" t="s">
        <v>726</v>
      </c>
      <c r="B444" s="12" t="s">
        <v>727</v>
      </c>
      <c r="C444" s="12" t="s">
        <v>728</v>
      </c>
      <c r="D444" s="18" t="s">
        <v>505</v>
      </c>
      <c r="E444" s="19">
        <f>SUM(E445+E446+E447)</f>
        <v>13467084.24</v>
      </c>
      <c r="F444" s="20">
        <f>SUM(F445+F446+F447)</f>
        <v>149473</v>
      </c>
      <c r="G444" s="20">
        <v>41832</v>
      </c>
      <c r="H444" s="14">
        <f t="shared" si="6"/>
        <v>90.1</v>
      </c>
    </row>
    <row r="445" spans="1:8" ht="13" x14ac:dyDescent="0.3">
      <c r="A445" s="16" t="s">
        <v>726</v>
      </c>
      <c r="B445" s="16" t="s">
        <v>727</v>
      </c>
      <c r="C445" s="16" t="s">
        <v>728</v>
      </c>
      <c r="D445" s="16">
        <v>50</v>
      </c>
      <c r="E445" s="98">
        <v>695963.51</v>
      </c>
      <c r="F445" s="99">
        <v>51112</v>
      </c>
      <c r="G445" s="187">
        <v>41832</v>
      </c>
      <c r="H445" s="98">
        <f t="shared" si="6"/>
        <v>13.62</v>
      </c>
    </row>
    <row r="446" spans="1:8" ht="13" x14ac:dyDescent="0.3">
      <c r="A446" s="16" t="s">
        <v>726</v>
      </c>
      <c r="B446" s="16" t="s">
        <v>727</v>
      </c>
      <c r="C446" s="16" t="s">
        <v>728</v>
      </c>
      <c r="D446" s="16">
        <v>75</v>
      </c>
      <c r="E446" s="98">
        <v>1116414.6200000001</v>
      </c>
      <c r="F446" s="99">
        <v>51594</v>
      </c>
      <c r="G446" s="189"/>
      <c r="H446" s="98">
        <f t="shared" si="6"/>
        <v>21.64</v>
      </c>
    </row>
    <row r="447" spans="1:8" ht="13" x14ac:dyDescent="0.3">
      <c r="A447" s="16" t="s">
        <v>726</v>
      </c>
      <c r="B447" s="16" t="s">
        <v>727</v>
      </c>
      <c r="C447" s="16" t="s">
        <v>728</v>
      </c>
      <c r="D447" s="16">
        <v>100</v>
      </c>
      <c r="E447" s="98">
        <v>11654706.109999999</v>
      </c>
      <c r="F447" s="99">
        <v>46767</v>
      </c>
      <c r="G447" s="188"/>
      <c r="H447" s="98">
        <f t="shared" si="6"/>
        <v>249.21</v>
      </c>
    </row>
    <row r="448" spans="1:8" ht="13" x14ac:dyDescent="0.3">
      <c r="A448" s="16" t="s">
        <v>729</v>
      </c>
      <c r="B448" s="16" t="s">
        <v>730</v>
      </c>
      <c r="C448" s="16" t="s">
        <v>731</v>
      </c>
      <c r="D448" s="16">
        <v>50</v>
      </c>
      <c r="E448" s="98">
        <v>9404.36</v>
      </c>
      <c r="F448" s="99">
        <v>872</v>
      </c>
      <c r="G448" s="187">
        <v>9050</v>
      </c>
      <c r="H448" s="98">
        <f t="shared" si="6"/>
        <v>10.78</v>
      </c>
    </row>
    <row r="449" spans="1:8" ht="13" x14ac:dyDescent="0.3">
      <c r="A449" s="16" t="s">
        <v>729</v>
      </c>
      <c r="B449" s="16" t="s">
        <v>730</v>
      </c>
      <c r="C449" s="16" t="s">
        <v>731</v>
      </c>
      <c r="D449" s="16">
        <v>75</v>
      </c>
      <c r="E449" s="98">
        <v>11781.16</v>
      </c>
      <c r="F449" s="99">
        <v>718</v>
      </c>
      <c r="G449" s="189"/>
      <c r="H449" s="98">
        <f t="shared" si="6"/>
        <v>16.41</v>
      </c>
    </row>
    <row r="450" spans="1:8" ht="13" x14ac:dyDescent="0.3">
      <c r="A450" s="16" t="s">
        <v>729</v>
      </c>
      <c r="B450" s="16" t="s">
        <v>730</v>
      </c>
      <c r="C450" s="16" t="s">
        <v>731</v>
      </c>
      <c r="D450" s="16">
        <v>100</v>
      </c>
      <c r="E450" s="98">
        <v>8879149.6199999992</v>
      </c>
      <c r="F450" s="99">
        <v>36381</v>
      </c>
      <c r="G450" s="188"/>
      <c r="H450" s="98">
        <f t="shared" si="6"/>
        <v>244.06</v>
      </c>
    </row>
    <row r="451" spans="1:8" ht="13" x14ac:dyDescent="0.3">
      <c r="A451" s="16" t="s">
        <v>732</v>
      </c>
      <c r="B451" s="16" t="s">
        <v>733</v>
      </c>
      <c r="C451" s="16" t="s">
        <v>734</v>
      </c>
      <c r="D451" s="16">
        <v>50</v>
      </c>
      <c r="E451" s="98">
        <v>9404.36</v>
      </c>
      <c r="F451" s="99">
        <v>872</v>
      </c>
      <c r="G451" s="187">
        <v>552</v>
      </c>
      <c r="H451" s="98">
        <f t="shared" si="6"/>
        <v>10.78</v>
      </c>
    </row>
    <row r="452" spans="1:8" ht="13" x14ac:dyDescent="0.3">
      <c r="A452" s="16" t="s">
        <v>732</v>
      </c>
      <c r="B452" s="16" t="s">
        <v>733</v>
      </c>
      <c r="C452" s="16" t="s">
        <v>734</v>
      </c>
      <c r="D452" s="16">
        <v>75</v>
      </c>
      <c r="E452" s="98">
        <v>11781.16</v>
      </c>
      <c r="F452" s="99">
        <v>718</v>
      </c>
      <c r="G452" s="189"/>
      <c r="H452" s="98">
        <f t="shared" si="6"/>
        <v>16.41</v>
      </c>
    </row>
    <row r="453" spans="1:8" ht="13" x14ac:dyDescent="0.3">
      <c r="A453" s="16" t="s">
        <v>732</v>
      </c>
      <c r="B453" s="16" t="s">
        <v>733</v>
      </c>
      <c r="C453" s="16" t="s">
        <v>734</v>
      </c>
      <c r="D453" s="16">
        <v>100</v>
      </c>
      <c r="E453" s="98">
        <v>71.040000000000006</v>
      </c>
      <c r="F453" s="99">
        <v>6</v>
      </c>
      <c r="G453" s="188"/>
      <c r="H453" s="98">
        <f t="shared" si="6"/>
        <v>11.84</v>
      </c>
    </row>
    <row r="454" spans="1:8" ht="13" x14ac:dyDescent="0.3">
      <c r="A454" s="16" t="s">
        <v>735</v>
      </c>
      <c r="B454" s="16" t="s">
        <v>736</v>
      </c>
      <c r="C454" s="16" t="s">
        <v>737</v>
      </c>
      <c r="D454" s="16">
        <v>100</v>
      </c>
      <c r="E454" s="98">
        <v>3848531.94</v>
      </c>
      <c r="F454" s="99">
        <v>19855</v>
      </c>
      <c r="G454" s="99">
        <v>4273</v>
      </c>
      <c r="H454" s="98">
        <f t="shared" si="6"/>
        <v>193.83</v>
      </c>
    </row>
    <row r="455" spans="1:8" ht="13" x14ac:dyDescent="0.3">
      <c r="A455" s="16" t="s">
        <v>738</v>
      </c>
      <c r="B455" s="16" t="s">
        <v>739</v>
      </c>
      <c r="C455" s="16" t="s">
        <v>740</v>
      </c>
      <c r="D455" s="16">
        <v>100</v>
      </c>
      <c r="E455" s="98">
        <v>790062.41</v>
      </c>
      <c r="F455" s="99">
        <v>8748</v>
      </c>
      <c r="G455" s="99">
        <v>2507</v>
      </c>
      <c r="H455" s="98">
        <f t="shared" si="6"/>
        <v>90.31</v>
      </c>
    </row>
    <row r="456" spans="1:8" ht="13" x14ac:dyDescent="0.3">
      <c r="A456" s="16" t="s">
        <v>741</v>
      </c>
      <c r="B456" s="16" t="s">
        <v>742</v>
      </c>
      <c r="C456" s="16" t="s">
        <v>743</v>
      </c>
      <c r="D456" s="16">
        <v>100</v>
      </c>
      <c r="E456" s="98">
        <v>3147584.63</v>
      </c>
      <c r="F456" s="99">
        <v>4978</v>
      </c>
      <c r="G456" s="99">
        <v>1473</v>
      </c>
      <c r="H456" s="98">
        <f t="shared" ref="H456:H519" si="7">ROUND(E456/F456,2)</f>
        <v>632.29999999999995</v>
      </c>
    </row>
    <row r="457" spans="1:8" ht="13" x14ac:dyDescent="0.3">
      <c r="A457" s="16" t="s">
        <v>744</v>
      </c>
      <c r="B457" s="16" t="s">
        <v>745</v>
      </c>
      <c r="C457" s="16" t="s">
        <v>746</v>
      </c>
      <c r="D457" s="16">
        <v>100</v>
      </c>
      <c r="E457" s="98">
        <v>1092899.6000000001</v>
      </c>
      <c r="F457" s="99">
        <v>2794</v>
      </c>
      <c r="G457" s="99">
        <v>808</v>
      </c>
      <c r="H457" s="98">
        <f t="shared" si="7"/>
        <v>391.16</v>
      </c>
    </row>
    <row r="458" spans="1:8" ht="13" x14ac:dyDescent="0.3">
      <c r="A458" s="16" t="s">
        <v>747</v>
      </c>
      <c r="B458" s="16" t="s">
        <v>748</v>
      </c>
      <c r="C458" s="16" t="s">
        <v>749</v>
      </c>
      <c r="D458" s="16">
        <v>100</v>
      </c>
      <c r="E458" s="98">
        <v>306374.44</v>
      </c>
      <c r="F458" s="99">
        <v>5456</v>
      </c>
      <c r="G458" s="99">
        <v>1372</v>
      </c>
      <c r="H458" s="98">
        <f t="shared" si="7"/>
        <v>56.15</v>
      </c>
    </row>
    <row r="459" spans="1:8" ht="13" x14ac:dyDescent="0.3">
      <c r="A459" s="16" t="s">
        <v>750</v>
      </c>
      <c r="B459" s="16" t="s">
        <v>751</v>
      </c>
      <c r="C459" s="16" t="s">
        <v>752</v>
      </c>
      <c r="D459" s="16">
        <v>100</v>
      </c>
      <c r="E459" s="98">
        <v>5304.37</v>
      </c>
      <c r="F459" s="99">
        <v>195</v>
      </c>
      <c r="G459" s="99">
        <v>63</v>
      </c>
      <c r="H459" s="98">
        <f t="shared" si="7"/>
        <v>27.2</v>
      </c>
    </row>
    <row r="460" spans="1:8" ht="13" x14ac:dyDescent="0.3">
      <c r="A460" s="16" t="s">
        <v>753</v>
      </c>
      <c r="B460" s="16" t="s">
        <v>754</v>
      </c>
      <c r="C460" s="16" t="s">
        <v>755</v>
      </c>
      <c r="D460" s="16">
        <v>100</v>
      </c>
      <c r="E460" s="98">
        <v>58928.37</v>
      </c>
      <c r="F460" s="99">
        <v>324</v>
      </c>
      <c r="G460" s="99">
        <v>117</v>
      </c>
      <c r="H460" s="98">
        <f t="shared" si="7"/>
        <v>181.88</v>
      </c>
    </row>
    <row r="461" spans="1:8" ht="13" x14ac:dyDescent="0.3">
      <c r="A461" s="16" t="s">
        <v>756</v>
      </c>
      <c r="B461" s="16" t="s">
        <v>757</v>
      </c>
      <c r="C461" s="16" t="s">
        <v>758</v>
      </c>
      <c r="D461" s="16">
        <v>100</v>
      </c>
      <c r="E461" s="98">
        <v>86014.05</v>
      </c>
      <c r="F461" s="99">
        <v>3425</v>
      </c>
      <c r="G461" s="99">
        <v>730</v>
      </c>
      <c r="H461" s="98">
        <f t="shared" si="7"/>
        <v>25.11</v>
      </c>
    </row>
    <row r="462" spans="1:8" ht="13" x14ac:dyDescent="0.3">
      <c r="A462" s="16" t="s">
        <v>759</v>
      </c>
      <c r="B462" s="16" t="s">
        <v>760</v>
      </c>
      <c r="C462" s="16" t="s">
        <v>761</v>
      </c>
      <c r="D462" s="16">
        <v>100</v>
      </c>
      <c r="E462" s="98">
        <v>21432.639999999999</v>
      </c>
      <c r="F462" s="99">
        <v>255</v>
      </c>
      <c r="G462" s="99">
        <v>76</v>
      </c>
      <c r="H462" s="98">
        <f t="shared" si="7"/>
        <v>84.05</v>
      </c>
    </row>
    <row r="463" spans="1:8" ht="13" x14ac:dyDescent="0.3">
      <c r="A463" s="16" t="s">
        <v>762</v>
      </c>
      <c r="B463" s="16" t="s">
        <v>763</v>
      </c>
      <c r="C463" s="16" t="s">
        <v>764</v>
      </c>
      <c r="D463" s="16">
        <v>100</v>
      </c>
      <c r="E463" s="98">
        <v>96185.9</v>
      </c>
      <c r="F463" s="99">
        <v>596</v>
      </c>
      <c r="G463" s="99">
        <v>170</v>
      </c>
      <c r="H463" s="98">
        <f t="shared" si="7"/>
        <v>161.38999999999999</v>
      </c>
    </row>
    <row r="464" spans="1:8" ht="13" x14ac:dyDescent="0.3">
      <c r="A464" s="16" t="s">
        <v>765</v>
      </c>
      <c r="B464" s="16" t="s">
        <v>766</v>
      </c>
      <c r="C464" s="16" t="s">
        <v>767</v>
      </c>
      <c r="D464" s="16">
        <v>100</v>
      </c>
      <c r="E464" s="98">
        <v>38509.11</v>
      </c>
      <c r="F464" s="99">
        <v>661</v>
      </c>
      <c r="G464" s="99">
        <v>262</v>
      </c>
      <c r="H464" s="98">
        <f t="shared" si="7"/>
        <v>58.26</v>
      </c>
    </row>
    <row r="465" spans="1:8" ht="13" x14ac:dyDescent="0.3">
      <c r="A465" s="16" t="s">
        <v>768</v>
      </c>
      <c r="B465" s="16" t="s">
        <v>769</v>
      </c>
      <c r="C465" s="16" t="s">
        <v>770</v>
      </c>
      <c r="D465" s="16">
        <v>50</v>
      </c>
      <c r="E465" s="98">
        <v>77322.81</v>
      </c>
      <c r="F465" s="99">
        <v>12798</v>
      </c>
      <c r="G465" s="187">
        <v>10130</v>
      </c>
      <c r="H465" s="98">
        <f t="shared" si="7"/>
        <v>6.04</v>
      </c>
    </row>
    <row r="466" spans="1:8" ht="13" x14ac:dyDescent="0.3">
      <c r="A466" s="16" t="s">
        <v>768</v>
      </c>
      <c r="B466" s="16" t="s">
        <v>769</v>
      </c>
      <c r="C466" s="16" t="s">
        <v>770</v>
      </c>
      <c r="D466" s="16">
        <v>75</v>
      </c>
      <c r="E466" s="98">
        <v>118210.14</v>
      </c>
      <c r="F466" s="99">
        <v>12862</v>
      </c>
      <c r="G466" s="189"/>
      <c r="H466" s="98">
        <f t="shared" si="7"/>
        <v>9.19</v>
      </c>
    </row>
    <row r="467" spans="1:8" ht="13" x14ac:dyDescent="0.3">
      <c r="A467" s="16" t="s">
        <v>768</v>
      </c>
      <c r="B467" s="16" t="s">
        <v>769</v>
      </c>
      <c r="C467" s="16" t="s">
        <v>770</v>
      </c>
      <c r="D467" s="16">
        <v>100</v>
      </c>
      <c r="E467" s="98">
        <v>2468497.2999999998</v>
      </c>
      <c r="F467" s="99">
        <v>4915</v>
      </c>
      <c r="G467" s="188"/>
      <c r="H467" s="98">
        <f t="shared" si="7"/>
        <v>502.24</v>
      </c>
    </row>
    <row r="468" spans="1:8" ht="13" x14ac:dyDescent="0.3">
      <c r="A468" s="16" t="s">
        <v>771</v>
      </c>
      <c r="B468" s="16" t="s">
        <v>772</v>
      </c>
      <c r="C468" s="16" t="s">
        <v>773</v>
      </c>
      <c r="D468" s="16">
        <v>100</v>
      </c>
      <c r="E468" s="98">
        <v>2468462.83</v>
      </c>
      <c r="F468" s="99">
        <v>4913</v>
      </c>
      <c r="G468" s="99">
        <v>1276</v>
      </c>
      <c r="H468" s="98">
        <f t="shared" si="7"/>
        <v>502.43</v>
      </c>
    </row>
    <row r="469" spans="1:8" ht="13" x14ac:dyDescent="0.3">
      <c r="A469" s="16" t="s">
        <v>774</v>
      </c>
      <c r="B469" s="16" t="s">
        <v>775</v>
      </c>
      <c r="C469" s="16" t="s">
        <v>776</v>
      </c>
      <c r="D469" s="16">
        <v>50</v>
      </c>
      <c r="E469" s="98">
        <v>4836.3900000000003</v>
      </c>
      <c r="F469" s="99">
        <v>393</v>
      </c>
      <c r="G469" s="187">
        <v>225</v>
      </c>
      <c r="H469" s="98">
        <f t="shared" si="7"/>
        <v>12.31</v>
      </c>
    </row>
    <row r="470" spans="1:8" ht="13" x14ac:dyDescent="0.3">
      <c r="A470" s="16" t="s">
        <v>774</v>
      </c>
      <c r="B470" s="16" t="s">
        <v>775</v>
      </c>
      <c r="C470" s="16" t="s">
        <v>776</v>
      </c>
      <c r="D470" s="16">
        <v>75</v>
      </c>
      <c r="E470" s="98">
        <v>5988.74</v>
      </c>
      <c r="F470" s="99">
        <v>331</v>
      </c>
      <c r="G470" s="189"/>
      <c r="H470" s="98">
        <f t="shared" si="7"/>
        <v>18.09</v>
      </c>
    </row>
    <row r="471" spans="1:8" ht="13" x14ac:dyDescent="0.3">
      <c r="A471" s="16" t="s">
        <v>774</v>
      </c>
      <c r="B471" s="16" t="s">
        <v>775</v>
      </c>
      <c r="C471" s="16" t="s">
        <v>776</v>
      </c>
      <c r="D471" s="16">
        <v>100</v>
      </c>
      <c r="E471" s="98">
        <v>25.11</v>
      </c>
      <c r="F471" s="99">
        <v>1</v>
      </c>
      <c r="G471" s="188"/>
      <c r="H471" s="98">
        <f t="shared" si="7"/>
        <v>25.11</v>
      </c>
    </row>
    <row r="472" spans="1:8" ht="13" x14ac:dyDescent="0.3">
      <c r="A472" s="16" t="s">
        <v>777</v>
      </c>
      <c r="B472" s="16" t="s">
        <v>778</v>
      </c>
      <c r="C472" s="16" t="s">
        <v>779</v>
      </c>
      <c r="D472" s="16">
        <v>50</v>
      </c>
      <c r="E472" s="98">
        <v>72486.42</v>
      </c>
      <c r="F472" s="99">
        <v>12405</v>
      </c>
      <c r="G472" s="187">
        <v>8669</v>
      </c>
      <c r="H472" s="98">
        <f t="shared" si="7"/>
        <v>5.84</v>
      </c>
    </row>
    <row r="473" spans="1:8" ht="13" x14ac:dyDescent="0.3">
      <c r="A473" s="16" t="s">
        <v>777</v>
      </c>
      <c r="B473" s="16" t="s">
        <v>778</v>
      </c>
      <c r="C473" s="16" t="s">
        <v>779</v>
      </c>
      <c r="D473" s="16">
        <v>75</v>
      </c>
      <c r="E473" s="98">
        <v>112221.4</v>
      </c>
      <c r="F473" s="99">
        <v>12531</v>
      </c>
      <c r="G473" s="189"/>
      <c r="H473" s="98">
        <f t="shared" si="7"/>
        <v>8.9600000000000009</v>
      </c>
    </row>
    <row r="474" spans="1:8" ht="13" x14ac:dyDescent="0.3">
      <c r="A474" s="16" t="s">
        <v>777</v>
      </c>
      <c r="B474" s="16" t="s">
        <v>778</v>
      </c>
      <c r="C474" s="16" t="s">
        <v>779</v>
      </c>
      <c r="D474" s="16">
        <v>100</v>
      </c>
      <c r="E474" s="98">
        <v>9.36</v>
      </c>
      <c r="F474" s="99">
        <v>1</v>
      </c>
      <c r="G474" s="188"/>
      <c r="H474" s="98">
        <f t="shared" si="7"/>
        <v>9.36</v>
      </c>
    </row>
    <row r="475" spans="1:8" ht="13" x14ac:dyDescent="0.3">
      <c r="A475" s="16" t="s">
        <v>780</v>
      </c>
      <c r="B475" s="16" t="s">
        <v>781</v>
      </c>
      <c r="C475" s="16" t="s">
        <v>782</v>
      </c>
      <c r="D475" s="16">
        <v>50</v>
      </c>
      <c r="E475" s="98">
        <v>609236.34</v>
      </c>
      <c r="F475" s="99">
        <v>37442</v>
      </c>
      <c r="G475" s="187">
        <v>23461</v>
      </c>
      <c r="H475" s="98">
        <f t="shared" si="7"/>
        <v>16.27</v>
      </c>
    </row>
    <row r="476" spans="1:8" ht="13" x14ac:dyDescent="0.3">
      <c r="A476" s="16" t="s">
        <v>780</v>
      </c>
      <c r="B476" s="16" t="s">
        <v>781</v>
      </c>
      <c r="C476" s="16" t="s">
        <v>782</v>
      </c>
      <c r="D476" s="16">
        <v>75</v>
      </c>
      <c r="E476" s="98">
        <v>986423.32</v>
      </c>
      <c r="F476" s="99">
        <v>38014</v>
      </c>
      <c r="G476" s="189"/>
      <c r="H476" s="98">
        <f t="shared" si="7"/>
        <v>25.95</v>
      </c>
    </row>
    <row r="477" spans="1:8" ht="13" x14ac:dyDescent="0.3">
      <c r="A477" s="16" t="s">
        <v>780</v>
      </c>
      <c r="B477" s="16" t="s">
        <v>781</v>
      </c>
      <c r="C477" s="16" t="s">
        <v>782</v>
      </c>
      <c r="D477" s="16">
        <v>100</v>
      </c>
      <c r="E477" s="98">
        <v>684.75</v>
      </c>
      <c r="F477" s="99">
        <v>15</v>
      </c>
      <c r="G477" s="188"/>
      <c r="H477" s="98">
        <f t="shared" si="7"/>
        <v>45.65</v>
      </c>
    </row>
    <row r="478" spans="1:8" ht="13" x14ac:dyDescent="0.3">
      <c r="A478" s="16" t="s">
        <v>783</v>
      </c>
      <c r="B478" s="16" t="s">
        <v>784</v>
      </c>
      <c r="C478" s="16" t="s">
        <v>785</v>
      </c>
      <c r="D478" s="16">
        <v>50</v>
      </c>
      <c r="E478" s="98">
        <v>284453.42</v>
      </c>
      <c r="F478" s="99">
        <v>14965</v>
      </c>
      <c r="G478" s="187">
        <v>10111</v>
      </c>
      <c r="H478" s="98">
        <f t="shared" si="7"/>
        <v>19.010000000000002</v>
      </c>
    </row>
    <row r="479" spans="1:8" ht="13" x14ac:dyDescent="0.3">
      <c r="A479" s="16" t="s">
        <v>783</v>
      </c>
      <c r="B479" s="16" t="s">
        <v>784</v>
      </c>
      <c r="C479" s="16" t="s">
        <v>785</v>
      </c>
      <c r="D479" s="16">
        <v>75</v>
      </c>
      <c r="E479" s="98">
        <v>482546.86</v>
      </c>
      <c r="F479" s="99">
        <v>15267</v>
      </c>
      <c r="G479" s="189"/>
      <c r="H479" s="98">
        <f t="shared" si="7"/>
        <v>31.61</v>
      </c>
    </row>
    <row r="480" spans="1:8" ht="13" x14ac:dyDescent="0.3">
      <c r="A480" s="16" t="s">
        <v>783</v>
      </c>
      <c r="B480" s="16" t="s">
        <v>784</v>
      </c>
      <c r="C480" s="16" t="s">
        <v>785</v>
      </c>
      <c r="D480" s="16">
        <v>100</v>
      </c>
      <c r="E480" s="98">
        <v>377.34</v>
      </c>
      <c r="F480" s="99">
        <v>6</v>
      </c>
      <c r="G480" s="188"/>
      <c r="H480" s="98">
        <f t="shared" si="7"/>
        <v>62.89</v>
      </c>
    </row>
    <row r="481" spans="1:8" ht="13" x14ac:dyDescent="0.3">
      <c r="A481" s="16" t="s">
        <v>786</v>
      </c>
      <c r="B481" s="16" t="s">
        <v>787</v>
      </c>
      <c r="C481" s="16" t="s">
        <v>788</v>
      </c>
      <c r="D481" s="16">
        <v>50</v>
      </c>
      <c r="E481" s="98">
        <v>20247.09</v>
      </c>
      <c r="F481" s="99">
        <v>1869</v>
      </c>
      <c r="G481" s="187">
        <v>1348</v>
      </c>
      <c r="H481" s="98">
        <f t="shared" si="7"/>
        <v>10.83</v>
      </c>
    </row>
    <row r="482" spans="1:8" ht="13" x14ac:dyDescent="0.3">
      <c r="A482" s="16" t="s">
        <v>786</v>
      </c>
      <c r="B482" s="16" t="s">
        <v>787</v>
      </c>
      <c r="C482" s="16" t="s">
        <v>788</v>
      </c>
      <c r="D482" s="16">
        <v>75</v>
      </c>
      <c r="E482" s="98">
        <v>32430.13</v>
      </c>
      <c r="F482" s="99">
        <v>1877</v>
      </c>
      <c r="G482" s="189"/>
      <c r="H482" s="98">
        <f t="shared" si="7"/>
        <v>17.28</v>
      </c>
    </row>
    <row r="483" spans="1:8" ht="13" x14ac:dyDescent="0.3">
      <c r="A483" s="16" t="s">
        <v>786</v>
      </c>
      <c r="B483" s="16" t="s">
        <v>787</v>
      </c>
      <c r="C483" s="16" t="s">
        <v>788</v>
      </c>
      <c r="D483" s="16">
        <v>100</v>
      </c>
      <c r="E483" s="98">
        <v>290.66000000000003</v>
      </c>
      <c r="F483" s="99">
        <v>5</v>
      </c>
      <c r="G483" s="188"/>
      <c r="H483" s="98">
        <f t="shared" si="7"/>
        <v>58.13</v>
      </c>
    </row>
    <row r="484" spans="1:8" ht="13" x14ac:dyDescent="0.3">
      <c r="A484" s="16" t="s">
        <v>789</v>
      </c>
      <c r="B484" s="16" t="s">
        <v>790</v>
      </c>
      <c r="C484" s="16" t="s">
        <v>791</v>
      </c>
      <c r="D484" s="16">
        <v>50</v>
      </c>
      <c r="E484" s="98">
        <v>304535.83</v>
      </c>
      <c r="F484" s="99">
        <v>20608</v>
      </c>
      <c r="G484" s="187">
        <v>13063</v>
      </c>
      <c r="H484" s="98">
        <f t="shared" si="7"/>
        <v>14.78</v>
      </c>
    </row>
    <row r="485" spans="1:8" ht="13" x14ac:dyDescent="0.3">
      <c r="A485" s="16" t="s">
        <v>789</v>
      </c>
      <c r="B485" s="16" t="s">
        <v>790</v>
      </c>
      <c r="C485" s="16" t="s">
        <v>791</v>
      </c>
      <c r="D485" s="16">
        <v>75</v>
      </c>
      <c r="E485" s="98">
        <v>471446.33</v>
      </c>
      <c r="F485" s="99">
        <v>20870</v>
      </c>
      <c r="G485" s="189"/>
      <c r="H485" s="98">
        <f t="shared" si="7"/>
        <v>22.59</v>
      </c>
    </row>
    <row r="486" spans="1:8" ht="13" x14ac:dyDescent="0.3">
      <c r="A486" s="16" t="s">
        <v>789</v>
      </c>
      <c r="B486" s="16" t="s">
        <v>790</v>
      </c>
      <c r="C486" s="16" t="s">
        <v>791</v>
      </c>
      <c r="D486" s="16">
        <v>100</v>
      </c>
      <c r="E486" s="98">
        <v>16.75</v>
      </c>
      <c r="F486" s="99">
        <v>4</v>
      </c>
      <c r="G486" s="188"/>
      <c r="H486" s="98">
        <f t="shared" si="7"/>
        <v>4.1900000000000004</v>
      </c>
    </row>
    <row r="487" spans="1:8" ht="13" x14ac:dyDescent="0.3">
      <c r="A487" s="11" t="s">
        <v>792</v>
      </c>
      <c r="B487" s="12" t="s">
        <v>793</v>
      </c>
      <c r="C487" s="12" t="s">
        <v>794</v>
      </c>
      <c r="D487" s="18">
        <v>100</v>
      </c>
      <c r="E487" s="19">
        <v>131776.07999999999</v>
      </c>
      <c r="F487" s="15">
        <v>138</v>
      </c>
      <c r="G487" s="20">
        <v>56</v>
      </c>
      <c r="H487" s="14">
        <f t="shared" si="7"/>
        <v>954.9</v>
      </c>
    </row>
    <row r="488" spans="1:8" ht="13" x14ac:dyDescent="0.3">
      <c r="A488" s="16" t="s">
        <v>795</v>
      </c>
      <c r="B488" s="16" t="s">
        <v>796</v>
      </c>
      <c r="C488" s="16" t="s">
        <v>797</v>
      </c>
      <c r="D488" s="16">
        <v>100</v>
      </c>
      <c r="E488" s="98">
        <v>47639.23</v>
      </c>
      <c r="F488" s="99">
        <v>40</v>
      </c>
      <c r="G488" s="99">
        <v>13</v>
      </c>
      <c r="H488" s="98">
        <f t="shared" si="7"/>
        <v>1190.98</v>
      </c>
    </row>
    <row r="489" spans="1:8" ht="13" x14ac:dyDescent="0.3">
      <c r="A489" s="16" t="s">
        <v>798</v>
      </c>
      <c r="B489" s="16" t="s">
        <v>799</v>
      </c>
      <c r="C489" s="16" t="s">
        <v>800</v>
      </c>
      <c r="D489" s="16">
        <v>100</v>
      </c>
      <c r="E489" s="98">
        <v>81528.98</v>
      </c>
      <c r="F489" s="99">
        <v>75</v>
      </c>
      <c r="G489" s="99">
        <v>27</v>
      </c>
      <c r="H489" s="98">
        <f t="shared" si="7"/>
        <v>1087.05</v>
      </c>
    </row>
    <row r="490" spans="1:8" ht="13" x14ac:dyDescent="0.3">
      <c r="A490" s="16" t="s">
        <v>801</v>
      </c>
      <c r="B490" s="16" t="s">
        <v>802</v>
      </c>
      <c r="C490" s="16" t="s">
        <v>803</v>
      </c>
      <c r="D490" s="16">
        <v>100</v>
      </c>
      <c r="E490" s="98">
        <v>2607.87</v>
      </c>
      <c r="F490" s="99">
        <v>23</v>
      </c>
      <c r="G490" s="99">
        <v>16</v>
      </c>
      <c r="H490" s="98">
        <f t="shared" si="7"/>
        <v>113.39</v>
      </c>
    </row>
    <row r="491" spans="1:8" ht="221" x14ac:dyDescent="0.3">
      <c r="A491" s="11" t="s">
        <v>804</v>
      </c>
      <c r="B491" s="12" t="s">
        <v>805</v>
      </c>
      <c r="C491" s="12" t="s">
        <v>806</v>
      </c>
      <c r="D491" s="18" t="s">
        <v>505</v>
      </c>
      <c r="E491" s="19">
        <f>SUM(E492+E493+E494)</f>
        <v>19940593.82</v>
      </c>
      <c r="F491" s="20">
        <f>SUM(F492+F493+F494)</f>
        <v>199410</v>
      </c>
      <c r="G491" s="20">
        <v>32170</v>
      </c>
      <c r="H491" s="14">
        <f t="shared" si="7"/>
        <v>100</v>
      </c>
    </row>
    <row r="492" spans="1:8" ht="13" x14ac:dyDescent="0.3">
      <c r="A492" s="16" t="s">
        <v>804</v>
      </c>
      <c r="B492" s="16" t="s">
        <v>805</v>
      </c>
      <c r="C492" s="16" t="s">
        <v>806</v>
      </c>
      <c r="D492" s="16">
        <v>50</v>
      </c>
      <c r="E492" s="98">
        <v>304623.15999999997</v>
      </c>
      <c r="F492" s="99">
        <v>25249</v>
      </c>
      <c r="G492" s="187">
        <v>32170</v>
      </c>
      <c r="H492" s="98">
        <f t="shared" si="7"/>
        <v>12.06</v>
      </c>
    </row>
    <row r="493" spans="1:8" ht="13" x14ac:dyDescent="0.3">
      <c r="A493" s="16" t="s">
        <v>804</v>
      </c>
      <c r="B493" s="16" t="s">
        <v>805</v>
      </c>
      <c r="C493" s="16" t="s">
        <v>806</v>
      </c>
      <c r="D493" s="16">
        <v>75</v>
      </c>
      <c r="E493" s="98">
        <v>903519.14</v>
      </c>
      <c r="F493" s="99">
        <v>55358</v>
      </c>
      <c r="G493" s="189"/>
      <c r="H493" s="98">
        <f t="shared" si="7"/>
        <v>16.32</v>
      </c>
    </row>
    <row r="494" spans="1:8" ht="13" x14ac:dyDescent="0.3">
      <c r="A494" s="16" t="s">
        <v>804</v>
      </c>
      <c r="B494" s="16" t="s">
        <v>805</v>
      </c>
      <c r="C494" s="16" t="s">
        <v>806</v>
      </c>
      <c r="D494" s="16">
        <v>100</v>
      </c>
      <c r="E494" s="98">
        <v>18732451.52</v>
      </c>
      <c r="F494" s="99">
        <v>118803</v>
      </c>
      <c r="G494" s="188"/>
      <c r="H494" s="98">
        <f t="shared" si="7"/>
        <v>157.68</v>
      </c>
    </row>
    <row r="495" spans="1:8" ht="13" x14ac:dyDescent="0.3">
      <c r="A495" s="16" t="s">
        <v>807</v>
      </c>
      <c r="B495" s="16" t="s">
        <v>808</v>
      </c>
      <c r="C495" s="16" t="s">
        <v>809</v>
      </c>
      <c r="D495" s="16">
        <v>50</v>
      </c>
      <c r="E495" s="98">
        <v>59140.56</v>
      </c>
      <c r="F495" s="99">
        <v>3006</v>
      </c>
      <c r="G495" s="187">
        <v>5624</v>
      </c>
      <c r="H495" s="98">
        <f t="shared" si="7"/>
        <v>19.670000000000002</v>
      </c>
    </row>
    <row r="496" spans="1:8" ht="13" x14ac:dyDescent="0.3">
      <c r="A496" s="16" t="s">
        <v>807</v>
      </c>
      <c r="B496" s="16" t="s">
        <v>808</v>
      </c>
      <c r="C496" s="16" t="s">
        <v>809</v>
      </c>
      <c r="D496" s="16">
        <v>75</v>
      </c>
      <c r="E496" s="98">
        <v>742516.13</v>
      </c>
      <c r="F496" s="99">
        <v>38542</v>
      </c>
      <c r="G496" s="189"/>
      <c r="H496" s="98">
        <f t="shared" si="7"/>
        <v>19.27</v>
      </c>
    </row>
    <row r="497" spans="1:8" ht="13" x14ac:dyDescent="0.3">
      <c r="A497" s="16" t="s">
        <v>807</v>
      </c>
      <c r="B497" s="16" t="s">
        <v>808</v>
      </c>
      <c r="C497" s="16" t="s">
        <v>809</v>
      </c>
      <c r="D497" s="16">
        <v>100</v>
      </c>
      <c r="E497" s="98">
        <v>487.26</v>
      </c>
      <c r="F497" s="99">
        <v>5</v>
      </c>
      <c r="G497" s="188"/>
      <c r="H497" s="98">
        <f t="shared" si="7"/>
        <v>97.45</v>
      </c>
    </row>
    <row r="498" spans="1:8" ht="13" x14ac:dyDescent="0.3">
      <c r="A498" s="16" t="s">
        <v>810</v>
      </c>
      <c r="B498" s="16" t="s">
        <v>811</v>
      </c>
      <c r="C498" s="16" t="s">
        <v>812</v>
      </c>
      <c r="D498" s="16">
        <v>50</v>
      </c>
      <c r="E498" s="98">
        <v>52450.58</v>
      </c>
      <c r="F498" s="99">
        <v>2639</v>
      </c>
      <c r="G498" s="187">
        <v>4813</v>
      </c>
      <c r="H498" s="98">
        <f t="shared" si="7"/>
        <v>19.88</v>
      </c>
    </row>
    <row r="499" spans="1:8" ht="13" x14ac:dyDescent="0.3">
      <c r="A499" s="16" t="s">
        <v>810</v>
      </c>
      <c r="B499" s="16" t="s">
        <v>811</v>
      </c>
      <c r="C499" s="16" t="s">
        <v>812</v>
      </c>
      <c r="D499" s="16">
        <v>75</v>
      </c>
      <c r="E499" s="98">
        <v>670292.23</v>
      </c>
      <c r="F499" s="99">
        <v>34061</v>
      </c>
      <c r="G499" s="189"/>
      <c r="H499" s="98">
        <f t="shared" si="7"/>
        <v>19.68</v>
      </c>
    </row>
    <row r="500" spans="1:8" ht="13" x14ac:dyDescent="0.3">
      <c r="A500" s="16" t="s">
        <v>810</v>
      </c>
      <c r="B500" s="16" t="s">
        <v>811</v>
      </c>
      <c r="C500" s="16" t="s">
        <v>812</v>
      </c>
      <c r="D500" s="16">
        <v>100</v>
      </c>
      <c r="E500" s="98">
        <v>487.26</v>
      </c>
      <c r="F500" s="99">
        <v>5</v>
      </c>
      <c r="G500" s="188"/>
      <c r="H500" s="98">
        <f t="shared" si="7"/>
        <v>97.45</v>
      </c>
    </row>
    <row r="501" spans="1:8" ht="13" x14ac:dyDescent="0.3">
      <c r="A501" s="16" t="s">
        <v>813</v>
      </c>
      <c r="B501" s="16" t="s">
        <v>814</v>
      </c>
      <c r="C501" s="16" t="s">
        <v>815</v>
      </c>
      <c r="D501" s="16">
        <v>50</v>
      </c>
      <c r="E501" s="98">
        <v>4621.95</v>
      </c>
      <c r="F501" s="99">
        <v>224</v>
      </c>
      <c r="G501" s="187">
        <v>951</v>
      </c>
      <c r="H501" s="98">
        <f t="shared" si="7"/>
        <v>20.63</v>
      </c>
    </row>
    <row r="502" spans="1:8" ht="13" x14ac:dyDescent="0.3">
      <c r="A502" s="16" t="s">
        <v>813</v>
      </c>
      <c r="B502" s="16" t="s">
        <v>814</v>
      </c>
      <c r="C502" s="16" t="s">
        <v>815</v>
      </c>
      <c r="D502" s="16">
        <v>75</v>
      </c>
      <c r="E502" s="98">
        <v>58937.63</v>
      </c>
      <c r="F502" s="99">
        <v>3713</v>
      </c>
      <c r="G502" s="188"/>
      <c r="H502" s="98">
        <f t="shared" si="7"/>
        <v>15.87</v>
      </c>
    </row>
    <row r="503" spans="1:8" ht="13" x14ac:dyDescent="0.3">
      <c r="A503" s="16" t="s">
        <v>816</v>
      </c>
      <c r="B503" s="16" t="s">
        <v>817</v>
      </c>
      <c r="C503" s="16" t="s">
        <v>818</v>
      </c>
      <c r="D503" s="16">
        <v>50</v>
      </c>
      <c r="E503" s="98">
        <v>2068.0300000000002</v>
      </c>
      <c r="F503" s="99">
        <v>143</v>
      </c>
      <c r="G503" s="187">
        <v>182</v>
      </c>
      <c r="H503" s="98">
        <f t="shared" si="7"/>
        <v>14.46</v>
      </c>
    </row>
    <row r="504" spans="1:8" ht="13" x14ac:dyDescent="0.3">
      <c r="A504" s="16" t="s">
        <v>816</v>
      </c>
      <c r="B504" s="16" t="s">
        <v>817</v>
      </c>
      <c r="C504" s="16" t="s">
        <v>818</v>
      </c>
      <c r="D504" s="16">
        <v>75</v>
      </c>
      <c r="E504" s="98">
        <v>13286.27</v>
      </c>
      <c r="F504" s="99">
        <v>768</v>
      </c>
      <c r="G504" s="188"/>
      <c r="H504" s="98">
        <f t="shared" si="7"/>
        <v>17.3</v>
      </c>
    </row>
    <row r="505" spans="1:8" ht="13" x14ac:dyDescent="0.3">
      <c r="A505" s="16" t="s">
        <v>819</v>
      </c>
      <c r="B505" s="16" t="s">
        <v>820</v>
      </c>
      <c r="C505" s="16" t="s">
        <v>821</v>
      </c>
      <c r="D505" s="16">
        <v>50</v>
      </c>
      <c r="E505" s="98">
        <v>34264.959999999999</v>
      </c>
      <c r="F505" s="99">
        <v>1665</v>
      </c>
      <c r="G505" s="187">
        <v>1825</v>
      </c>
      <c r="H505" s="98">
        <f t="shared" si="7"/>
        <v>20.58</v>
      </c>
    </row>
    <row r="506" spans="1:8" ht="13" x14ac:dyDescent="0.3">
      <c r="A506" s="16" t="s">
        <v>819</v>
      </c>
      <c r="B506" s="16" t="s">
        <v>820</v>
      </c>
      <c r="C506" s="16" t="s">
        <v>821</v>
      </c>
      <c r="D506" s="16">
        <v>100</v>
      </c>
      <c r="E506" s="98">
        <v>14410411.73</v>
      </c>
      <c r="F506" s="99">
        <v>7772</v>
      </c>
      <c r="G506" s="188"/>
      <c r="H506" s="98">
        <f t="shared" si="7"/>
        <v>1854.14</v>
      </c>
    </row>
    <row r="507" spans="1:8" ht="13" x14ac:dyDescent="0.3">
      <c r="A507" s="16" t="s">
        <v>822</v>
      </c>
      <c r="B507" s="16" t="s">
        <v>823</v>
      </c>
      <c r="C507" s="16" t="s">
        <v>821</v>
      </c>
      <c r="D507" s="16">
        <v>50</v>
      </c>
      <c r="E507" s="98">
        <v>34264.959999999999</v>
      </c>
      <c r="F507" s="99">
        <v>1665</v>
      </c>
      <c r="G507" s="187">
        <v>1825</v>
      </c>
      <c r="H507" s="98">
        <f t="shared" si="7"/>
        <v>20.58</v>
      </c>
    </row>
    <row r="508" spans="1:8" ht="13" x14ac:dyDescent="0.3">
      <c r="A508" s="16" t="s">
        <v>822</v>
      </c>
      <c r="B508" s="16" t="s">
        <v>823</v>
      </c>
      <c r="C508" s="16" t="s">
        <v>821</v>
      </c>
      <c r="D508" s="16">
        <v>100</v>
      </c>
      <c r="E508" s="98">
        <v>14410411.73</v>
      </c>
      <c r="F508" s="99">
        <v>7772</v>
      </c>
      <c r="G508" s="188"/>
      <c r="H508" s="98">
        <f t="shared" si="7"/>
        <v>1854.14</v>
      </c>
    </row>
    <row r="509" spans="1:8" ht="13" x14ac:dyDescent="0.3">
      <c r="A509" s="16" t="s">
        <v>824</v>
      </c>
      <c r="B509" s="16" t="s">
        <v>825</v>
      </c>
      <c r="C509" s="16" t="s">
        <v>826</v>
      </c>
      <c r="D509" s="16">
        <v>50</v>
      </c>
      <c r="E509" s="98">
        <v>16021.84</v>
      </c>
      <c r="F509" s="99">
        <v>3063</v>
      </c>
      <c r="G509" s="187">
        <v>16126</v>
      </c>
      <c r="H509" s="98">
        <f t="shared" si="7"/>
        <v>5.23</v>
      </c>
    </row>
    <row r="510" spans="1:8" ht="13" x14ac:dyDescent="0.3">
      <c r="A510" s="16" t="s">
        <v>824</v>
      </c>
      <c r="B510" s="16" t="s">
        <v>825</v>
      </c>
      <c r="C510" s="16" t="s">
        <v>826</v>
      </c>
      <c r="D510" s="16">
        <v>75</v>
      </c>
      <c r="E510" s="98">
        <v>26581.26</v>
      </c>
      <c r="F510" s="99">
        <v>3244</v>
      </c>
      <c r="G510" s="189"/>
      <c r="H510" s="98">
        <f t="shared" si="7"/>
        <v>8.19</v>
      </c>
    </row>
    <row r="511" spans="1:8" ht="13" x14ac:dyDescent="0.3">
      <c r="A511" s="16" t="s">
        <v>824</v>
      </c>
      <c r="B511" s="16" t="s">
        <v>825</v>
      </c>
      <c r="C511" s="16" t="s">
        <v>826</v>
      </c>
      <c r="D511" s="16">
        <v>100</v>
      </c>
      <c r="E511" s="98">
        <v>2036725.86</v>
      </c>
      <c r="F511" s="99">
        <v>104669</v>
      </c>
      <c r="G511" s="188"/>
      <c r="H511" s="98">
        <f t="shared" si="7"/>
        <v>19.46</v>
      </c>
    </row>
    <row r="512" spans="1:8" ht="13" x14ac:dyDescent="0.3">
      <c r="A512" s="16" t="s">
        <v>827</v>
      </c>
      <c r="B512" s="16" t="s">
        <v>828</v>
      </c>
      <c r="C512" s="16" t="s">
        <v>829</v>
      </c>
      <c r="D512" s="16">
        <v>100</v>
      </c>
      <c r="E512" s="98">
        <v>1803333.63</v>
      </c>
      <c r="F512" s="99">
        <v>104430</v>
      </c>
      <c r="G512" s="99">
        <v>13926</v>
      </c>
      <c r="H512" s="98">
        <f t="shared" si="7"/>
        <v>17.27</v>
      </c>
    </row>
    <row r="513" spans="1:8" ht="13" x14ac:dyDescent="0.3">
      <c r="A513" s="16" t="s">
        <v>830</v>
      </c>
      <c r="B513" s="16" t="s">
        <v>831</v>
      </c>
      <c r="C513" s="16" t="s">
        <v>832</v>
      </c>
      <c r="D513" s="16">
        <v>50</v>
      </c>
      <c r="E513" s="98">
        <v>16021.84</v>
      </c>
      <c r="F513" s="99">
        <v>3063</v>
      </c>
      <c r="G513" s="187">
        <v>2258</v>
      </c>
      <c r="H513" s="98">
        <f t="shared" si="7"/>
        <v>5.23</v>
      </c>
    </row>
    <row r="514" spans="1:8" ht="13" x14ac:dyDescent="0.3">
      <c r="A514" s="16" t="s">
        <v>830</v>
      </c>
      <c r="B514" s="16" t="s">
        <v>831</v>
      </c>
      <c r="C514" s="16" t="s">
        <v>832</v>
      </c>
      <c r="D514" s="16">
        <v>75</v>
      </c>
      <c r="E514" s="98">
        <v>26581.26</v>
      </c>
      <c r="F514" s="99">
        <v>3244</v>
      </c>
      <c r="G514" s="188"/>
      <c r="H514" s="98">
        <f t="shared" si="7"/>
        <v>8.19</v>
      </c>
    </row>
    <row r="515" spans="1:8" ht="13" x14ac:dyDescent="0.3">
      <c r="A515" s="16" t="s">
        <v>833</v>
      </c>
      <c r="B515" s="16" t="s">
        <v>834</v>
      </c>
      <c r="C515" s="16" t="s">
        <v>835</v>
      </c>
      <c r="D515" s="16">
        <v>100</v>
      </c>
      <c r="E515" s="98">
        <v>233392.23</v>
      </c>
      <c r="F515" s="99">
        <v>239</v>
      </c>
      <c r="G515" s="99">
        <v>96</v>
      </c>
      <c r="H515" s="98">
        <f t="shared" si="7"/>
        <v>976.54</v>
      </c>
    </row>
    <row r="516" spans="1:8" ht="13" x14ac:dyDescent="0.3">
      <c r="A516" s="16" t="s">
        <v>836</v>
      </c>
      <c r="B516" s="16" t="s">
        <v>837</v>
      </c>
      <c r="C516" s="16" t="s">
        <v>838</v>
      </c>
      <c r="D516" s="16">
        <v>75</v>
      </c>
      <c r="E516" s="98">
        <v>12081.66</v>
      </c>
      <c r="F516" s="99">
        <v>657</v>
      </c>
      <c r="G516" s="187">
        <v>410</v>
      </c>
      <c r="H516" s="98">
        <f t="shared" si="7"/>
        <v>18.39</v>
      </c>
    </row>
    <row r="517" spans="1:8" ht="13" x14ac:dyDescent="0.3">
      <c r="A517" s="16" t="s">
        <v>836</v>
      </c>
      <c r="B517" s="16" t="s">
        <v>837</v>
      </c>
      <c r="C517" s="16" t="s">
        <v>838</v>
      </c>
      <c r="D517" s="16">
        <v>100</v>
      </c>
      <c r="E517" s="98">
        <v>50975.839999999997</v>
      </c>
      <c r="F517" s="99">
        <v>2097</v>
      </c>
      <c r="G517" s="188"/>
      <c r="H517" s="98">
        <f t="shared" si="7"/>
        <v>24.31</v>
      </c>
    </row>
    <row r="518" spans="1:8" ht="13" x14ac:dyDescent="0.3">
      <c r="A518" s="16" t="s">
        <v>839</v>
      </c>
      <c r="B518" s="16" t="s">
        <v>840</v>
      </c>
      <c r="C518" s="16" t="s">
        <v>841</v>
      </c>
      <c r="D518" s="16">
        <v>75</v>
      </c>
      <c r="E518" s="98">
        <v>12081.66</v>
      </c>
      <c r="F518" s="99">
        <v>657</v>
      </c>
      <c r="G518" s="187">
        <v>410</v>
      </c>
      <c r="H518" s="98">
        <f t="shared" si="7"/>
        <v>18.39</v>
      </c>
    </row>
    <row r="519" spans="1:8" ht="13" x14ac:dyDescent="0.3">
      <c r="A519" s="16" t="s">
        <v>839</v>
      </c>
      <c r="B519" s="16" t="s">
        <v>840</v>
      </c>
      <c r="C519" s="16" t="s">
        <v>841</v>
      </c>
      <c r="D519" s="16">
        <v>100</v>
      </c>
      <c r="E519" s="98">
        <v>50975.839999999997</v>
      </c>
      <c r="F519" s="99">
        <v>2097</v>
      </c>
      <c r="G519" s="188"/>
      <c r="H519" s="98">
        <f t="shared" si="7"/>
        <v>24.31</v>
      </c>
    </row>
    <row r="520" spans="1:8" ht="13" x14ac:dyDescent="0.3">
      <c r="A520" s="16" t="s">
        <v>842</v>
      </c>
      <c r="B520" s="16" t="s">
        <v>843</v>
      </c>
      <c r="C520" s="16" t="s">
        <v>844</v>
      </c>
      <c r="D520" s="16">
        <v>50</v>
      </c>
      <c r="E520" s="98">
        <v>47461.36</v>
      </c>
      <c r="F520" s="99">
        <v>1950</v>
      </c>
      <c r="G520" s="187">
        <v>516</v>
      </c>
      <c r="H520" s="98">
        <f t="shared" ref="H520:H583" si="8">ROUND(E520/F520,2)</f>
        <v>24.34</v>
      </c>
    </row>
    <row r="521" spans="1:8" ht="13" x14ac:dyDescent="0.3">
      <c r="A521" s="16" t="s">
        <v>842</v>
      </c>
      <c r="B521" s="16" t="s">
        <v>843</v>
      </c>
      <c r="C521" s="16" t="s">
        <v>844</v>
      </c>
      <c r="D521" s="16">
        <v>100</v>
      </c>
      <c r="E521" s="98">
        <v>93183.58</v>
      </c>
      <c r="F521" s="99">
        <v>1972</v>
      </c>
      <c r="G521" s="188"/>
      <c r="H521" s="98">
        <f t="shared" si="8"/>
        <v>47.25</v>
      </c>
    </row>
    <row r="522" spans="1:8" ht="13" x14ac:dyDescent="0.3">
      <c r="A522" s="16" t="s">
        <v>845</v>
      </c>
      <c r="B522" s="16" t="s">
        <v>846</v>
      </c>
      <c r="C522" s="16" t="s">
        <v>844</v>
      </c>
      <c r="D522" s="16">
        <v>50</v>
      </c>
      <c r="E522" s="98">
        <v>47461.36</v>
      </c>
      <c r="F522" s="99">
        <v>1950</v>
      </c>
      <c r="G522" s="187">
        <v>516</v>
      </c>
      <c r="H522" s="98">
        <f t="shared" si="8"/>
        <v>24.34</v>
      </c>
    </row>
    <row r="523" spans="1:8" ht="13" x14ac:dyDescent="0.3">
      <c r="A523" s="16" t="s">
        <v>845</v>
      </c>
      <c r="B523" s="16" t="s">
        <v>846</v>
      </c>
      <c r="C523" s="16" t="s">
        <v>844</v>
      </c>
      <c r="D523" s="16">
        <v>100</v>
      </c>
      <c r="E523" s="98">
        <v>93183.58</v>
      </c>
      <c r="F523" s="99">
        <v>1972</v>
      </c>
      <c r="G523" s="188"/>
      <c r="H523" s="98">
        <f t="shared" si="8"/>
        <v>47.25</v>
      </c>
    </row>
    <row r="524" spans="1:8" ht="13" x14ac:dyDescent="0.3">
      <c r="A524" s="16" t="s">
        <v>847</v>
      </c>
      <c r="B524" s="16" t="s">
        <v>848</v>
      </c>
      <c r="C524" s="16" t="s">
        <v>849</v>
      </c>
      <c r="D524" s="16">
        <v>50</v>
      </c>
      <c r="E524" s="98">
        <v>194.58</v>
      </c>
      <c r="F524" s="99">
        <v>21</v>
      </c>
      <c r="G524" s="187">
        <v>146</v>
      </c>
      <c r="H524" s="98">
        <f t="shared" si="8"/>
        <v>9.27</v>
      </c>
    </row>
    <row r="525" spans="1:8" ht="13" x14ac:dyDescent="0.3">
      <c r="A525" s="16" t="s">
        <v>847</v>
      </c>
      <c r="B525" s="16" t="s">
        <v>848</v>
      </c>
      <c r="C525" s="16" t="s">
        <v>849</v>
      </c>
      <c r="D525" s="16">
        <v>75</v>
      </c>
      <c r="E525" s="98">
        <v>191.18</v>
      </c>
      <c r="F525" s="99">
        <v>19</v>
      </c>
      <c r="G525" s="189"/>
      <c r="H525" s="98">
        <f t="shared" si="8"/>
        <v>10.06</v>
      </c>
    </row>
    <row r="526" spans="1:8" ht="13" x14ac:dyDescent="0.3">
      <c r="A526" s="16" t="s">
        <v>847</v>
      </c>
      <c r="B526" s="16" t="s">
        <v>848</v>
      </c>
      <c r="C526" s="16" t="s">
        <v>849</v>
      </c>
      <c r="D526" s="16">
        <v>100</v>
      </c>
      <c r="E526" s="98">
        <v>93245.19</v>
      </c>
      <c r="F526" s="99">
        <v>667</v>
      </c>
      <c r="G526" s="188"/>
      <c r="H526" s="98">
        <f t="shared" si="8"/>
        <v>139.80000000000001</v>
      </c>
    </row>
    <row r="527" spans="1:8" ht="13" x14ac:dyDescent="0.3">
      <c r="A527" s="16" t="s">
        <v>850</v>
      </c>
      <c r="B527" s="16" t="s">
        <v>851</v>
      </c>
      <c r="C527" s="16" t="s">
        <v>852</v>
      </c>
      <c r="D527" s="16">
        <v>100</v>
      </c>
      <c r="E527" s="98">
        <v>14977.37</v>
      </c>
      <c r="F527" s="99">
        <v>182</v>
      </c>
      <c r="G527" s="99">
        <v>30</v>
      </c>
      <c r="H527" s="98">
        <f t="shared" si="8"/>
        <v>82.29</v>
      </c>
    </row>
    <row r="528" spans="1:8" ht="13" x14ac:dyDescent="0.3">
      <c r="A528" s="16" t="s">
        <v>853</v>
      </c>
      <c r="B528" s="16" t="s">
        <v>854</v>
      </c>
      <c r="C528" s="16" t="s">
        <v>855</v>
      </c>
      <c r="D528" s="16">
        <v>50</v>
      </c>
      <c r="E528" s="98">
        <v>194.58</v>
      </c>
      <c r="F528" s="99">
        <v>21</v>
      </c>
      <c r="G528" s="187">
        <v>12</v>
      </c>
      <c r="H528" s="98">
        <f t="shared" si="8"/>
        <v>9.27</v>
      </c>
    </row>
    <row r="529" spans="1:8" ht="13" x14ac:dyDescent="0.3">
      <c r="A529" s="16" t="s">
        <v>853</v>
      </c>
      <c r="B529" s="16" t="s">
        <v>854</v>
      </c>
      <c r="C529" s="16" t="s">
        <v>855</v>
      </c>
      <c r="D529" s="16">
        <v>75</v>
      </c>
      <c r="E529" s="98">
        <v>191.18</v>
      </c>
      <c r="F529" s="99">
        <v>19</v>
      </c>
      <c r="G529" s="188"/>
      <c r="H529" s="98">
        <f t="shared" si="8"/>
        <v>10.06</v>
      </c>
    </row>
    <row r="530" spans="1:8" ht="13" x14ac:dyDescent="0.3">
      <c r="A530" s="16" t="s">
        <v>856</v>
      </c>
      <c r="B530" s="16" t="s">
        <v>857</v>
      </c>
      <c r="C530" s="16" t="s">
        <v>858</v>
      </c>
      <c r="D530" s="16">
        <v>100</v>
      </c>
      <c r="E530" s="98">
        <v>78267.820000000007</v>
      </c>
      <c r="F530" s="99">
        <v>485</v>
      </c>
      <c r="G530" s="99">
        <v>105</v>
      </c>
      <c r="H530" s="98">
        <f t="shared" si="8"/>
        <v>161.38</v>
      </c>
    </row>
    <row r="531" spans="1:8" ht="13" x14ac:dyDescent="0.3">
      <c r="A531" s="16" t="s">
        <v>859</v>
      </c>
      <c r="B531" s="16" t="s">
        <v>808</v>
      </c>
      <c r="C531" s="16" t="s">
        <v>860</v>
      </c>
      <c r="D531" s="16">
        <v>50</v>
      </c>
      <c r="E531" s="98">
        <v>1769.27</v>
      </c>
      <c r="F531" s="99">
        <v>245</v>
      </c>
      <c r="G531" s="187">
        <v>115</v>
      </c>
      <c r="H531" s="98">
        <f t="shared" si="8"/>
        <v>7.22</v>
      </c>
    </row>
    <row r="532" spans="1:8" ht="13" x14ac:dyDescent="0.3">
      <c r="A532" s="16" t="s">
        <v>859</v>
      </c>
      <c r="B532" s="16" t="s">
        <v>808</v>
      </c>
      <c r="C532" s="16" t="s">
        <v>860</v>
      </c>
      <c r="D532" s="16">
        <v>75</v>
      </c>
      <c r="E532" s="98">
        <v>2384.25</v>
      </c>
      <c r="F532" s="99">
        <v>224</v>
      </c>
      <c r="G532" s="189"/>
      <c r="H532" s="98">
        <f t="shared" si="8"/>
        <v>10.64</v>
      </c>
    </row>
    <row r="533" spans="1:8" ht="13" x14ac:dyDescent="0.3">
      <c r="A533" s="16" t="s">
        <v>859</v>
      </c>
      <c r="B533" s="16" t="s">
        <v>808</v>
      </c>
      <c r="C533" s="16" t="s">
        <v>860</v>
      </c>
      <c r="D533" s="16">
        <v>100</v>
      </c>
      <c r="E533" s="98">
        <v>188.7</v>
      </c>
      <c r="F533" s="99">
        <v>17</v>
      </c>
      <c r="G533" s="188"/>
      <c r="H533" s="98">
        <f t="shared" si="8"/>
        <v>11.1</v>
      </c>
    </row>
    <row r="534" spans="1:8" ht="13" x14ac:dyDescent="0.3">
      <c r="A534" s="16" t="s">
        <v>861</v>
      </c>
      <c r="B534" s="16" t="s">
        <v>862</v>
      </c>
      <c r="C534" s="16" t="s">
        <v>860</v>
      </c>
      <c r="D534" s="16">
        <v>50</v>
      </c>
      <c r="E534" s="98">
        <v>1769.27</v>
      </c>
      <c r="F534" s="99">
        <v>245</v>
      </c>
      <c r="G534" s="187">
        <v>115</v>
      </c>
      <c r="H534" s="98">
        <f t="shared" si="8"/>
        <v>7.22</v>
      </c>
    </row>
    <row r="535" spans="1:8" ht="13" x14ac:dyDescent="0.3">
      <c r="A535" s="16" t="s">
        <v>861</v>
      </c>
      <c r="B535" s="16" t="s">
        <v>862</v>
      </c>
      <c r="C535" s="16" t="s">
        <v>860</v>
      </c>
      <c r="D535" s="16">
        <v>75</v>
      </c>
      <c r="E535" s="98">
        <v>2384.25</v>
      </c>
      <c r="F535" s="99">
        <v>224</v>
      </c>
      <c r="G535" s="189"/>
      <c r="H535" s="98">
        <f t="shared" si="8"/>
        <v>10.64</v>
      </c>
    </row>
    <row r="536" spans="1:8" ht="13" x14ac:dyDescent="0.3">
      <c r="A536" s="16" t="s">
        <v>861</v>
      </c>
      <c r="B536" s="16" t="s">
        <v>862</v>
      </c>
      <c r="C536" s="16" t="s">
        <v>860</v>
      </c>
      <c r="D536" s="16">
        <v>100</v>
      </c>
      <c r="E536" s="98">
        <v>188.7</v>
      </c>
      <c r="F536" s="99">
        <v>17</v>
      </c>
      <c r="G536" s="188"/>
      <c r="H536" s="98">
        <f t="shared" si="8"/>
        <v>11.1</v>
      </c>
    </row>
    <row r="537" spans="1:8" ht="13" x14ac:dyDescent="0.3">
      <c r="A537" s="16" t="s">
        <v>863</v>
      </c>
      <c r="B537" s="16" t="s">
        <v>864</v>
      </c>
      <c r="C537" s="16" t="s">
        <v>865</v>
      </c>
      <c r="D537" s="16">
        <v>50</v>
      </c>
      <c r="E537" s="98">
        <v>7626.14</v>
      </c>
      <c r="F537" s="99">
        <v>396</v>
      </c>
      <c r="G537" s="99">
        <v>71</v>
      </c>
      <c r="H537" s="98">
        <f t="shared" si="8"/>
        <v>19.260000000000002</v>
      </c>
    </row>
    <row r="538" spans="1:8" ht="13" x14ac:dyDescent="0.3">
      <c r="A538" s="16" t="s">
        <v>866</v>
      </c>
      <c r="B538" s="16" t="s">
        <v>867</v>
      </c>
      <c r="C538" s="16" t="s">
        <v>865</v>
      </c>
      <c r="D538" s="16">
        <v>50</v>
      </c>
      <c r="E538" s="98">
        <v>7626.14</v>
      </c>
      <c r="F538" s="99">
        <v>396</v>
      </c>
      <c r="G538" s="99">
        <v>71</v>
      </c>
      <c r="H538" s="98">
        <f t="shared" si="8"/>
        <v>19.260000000000002</v>
      </c>
    </row>
    <row r="539" spans="1:8" ht="13" x14ac:dyDescent="0.3">
      <c r="A539" s="16" t="s">
        <v>868</v>
      </c>
      <c r="B539" s="16" t="s">
        <v>869</v>
      </c>
      <c r="C539" s="16" t="s">
        <v>870</v>
      </c>
      <c r="D539" s="16">
        <v>50</v>
      </c>
      <c r="E539" s="98">
        <v>52011.91</v>
      </c>
      <c r="F539" s="99">
        <v>8666</v>
      </c>
      <c r="G539" s="187">
        <v>5856</v>
      </c>
      <c r="H539" s="98">
        <f t="shared" si="8"/>
        <v>6</v>
      </c>
    </row>
    <row r="540" spans="1:8" ht="13" x14ac:dyDescent="0.3">
      <c r="A540" s="16" t="s">
        <v>868</v>
      </c>
      <c r="B540" s="16" t="s">
        <v>869</v>
      </c>
      <c r="C540" s="16" t="s">
        <v>870</v>
      </c>
      <c r="D540" s="16">
        <v>75</v>
      </c>
      <c r="E540" s="98">
        <v>82509.7</v>
      </c>
      <c r="F540" s="99">
        <v>9163</v>
      </c>
      <c r="G540" s="189"/>
      <c r="H540" s="98">
        <f t="shared" si="8"/>
        <v>9</v>
      </c>
    </row>
    <row r="541" spans="1:8" ht="13" x14ac:dyDescent="0.3">
      <c r="A541" s="16" t="s">
        <v>868</v>
      </c>
      <c r="B541" s="16" t="s">
        <v>869</v>
      </c>
      <c r="C541" s="16" t="s">
        <v>870</v>
      </c>
      <c r="D541" s="16">
        <v>100</v>
      </c>
      <c r="E541" s="98">
        <v>44.63</v>
      </c>
      <c r="F541" s="99">
        <v>4</v>
      </c>
      <c r="G541" s="188"/>
      <c r="H541" s="98">
        <f t="shared" si="8"/>
        <v>11.16</v>
      </c>
    </row>
    <row r="542" spans="1:8" ht="13" x14ac:dyDescent="0.3">
      <c r="A542" s="16" t="s">
        <v>871</v>
      </c>
      <c r="B542" s="16" t="s">
        <v>872</v>
      </c>
      <c r="C542" s="16" t="s">
        <v>873</v>
      </c>
      <c r="D542" s="16">
        <v>50</v>
      </c>
      <c r="E542" s="98">
        <v>3931.1</v>
      </c>
      <c r="F542" s="99">
        <v>688</v>
      </c>
      <c r="G542" s="187">
        <v>554</v>
      </c>
      <c r="H542" s="98">
        <f t="shared" si="8"/>
        <v>5.71</v>
      </c>
    </row>
    <row r="543" spans="1:8" ht="13" x14ac:dyDescent="0.3">
      <c r="A543" s="16" t="s">
        <v>871</v>
      </c>
      <c r="B543" s="16" t="s">
        <v>872</v>
      </c>
      <c r="C543" s="16" t="s">
        <v>873</v>
      </c>
      <c r="D543" s="16">
        <v>75</v>
      </c>
      <c r="E543" s="98">
        <v>6229.41</v>
      </c>
      <c r="F543" s="99">
        <v>739</v>
      </c>
      <c r="G543" s="189"/>
      <c r="H543" s="98">
        <f t="shared" si="8"/>
        <v>8.43</v>
      </c>
    </row>
    <row r="544" spans="1:8" ht="13" x14ac:dyDescent="0.3">
      <c r="A544" s="16" t="s">
        <v>871</v>
      </c>
      <c r="B544" s="16" t="s">
        <v>872</v>
      </c>
      <c r="C544" s="16" t="s">
        <v>873</v>
      </c>
      <c r="D544" s="16">
        <v>100</v>
      </c>
      <c r="E544" s="98">
        <v>44.63</v>
      </c>
      <c r="F544" s="99">
        <v>4</v>
      </c>
      <c r="G544" s="188"/>
      <c r="H544" s="98">
        <f t="shared" si="8"/>
        <v>11.16</v>
      </c>
    </row>
    <row r="545" spans="1:8" ht="13" x14ac:dyDescent="0.3">
      <c r="A545" s="16" t="s">
        <v>874</v>
      </c>
      <c r="B545" s="16" t="s">
        <v>875</v>
      </c>
      <c r="C545" s="16" t="s">
        <v>876</v>
      </c>
      <c r="D545" s="16">
        <v>50</v>
      </c>
      <c r="E545" s="98">
        <v>29309.91</v>
      </c>
      <c r="F545" s="99">
        <v>4967</v>
      </c>
      <c r="G545" s="187">
        <v>3190</v>
      </c>
      <c r="H545" s="98">
        <f t="shared" si="8"/>
        <v>5.9</v>
      </c>
    </row>
    <row r="546" spans="1:8" ht="13" x14ac:dyDescent="0.3">
      <c r="A546" s="16" t="s">
        <v>874</v>
      </c>
      <c r="B546" s="16" t="s">
        <v>875</v>
      </c>
      <c r="C546" s="16" t="s">
        <v>876</v>
      </c>
      <c r="D546" s="16">
        <v>75</v>
      </c>
      <c r="E546" s="98">
        <v>46540.63</v>
      </c>
      <c r="F546" s="99">
        <v>5222</v>
      </c>
      <c r="G546" s="188"/>
      <c r="H546" s="98">
        <f t="shared" si="8"/>
        <v>8.91</v>
      </c>
    </row>
    <row r="547" spans="1:8" ht="13" x14ac:dyDescent="0.3">
      <c r="A547" s="16" t="s">
        <v>877</v>
      </c>
      <c r="B547" s="16" t="s">
        <v>878</v>
      </c>
      <c r="C547" s="16" t="s">
        <v>879</v>
      </c>
      <c r="D547" s="16">
        <v>50</v>
      </c>
      <c r="E547" s="98">
        <v>18770.900000000001</v>
      </c>
      <c r="F547" s="99">
        <v>3011</v>
      </c>
      <c r="G547" s="187">
        <v>2186</v>
      </c>
      <c r="H547" s="98">
        <f t="shared" si="8"/>
        <v>6.23</v>
      </c>
    </row>
    <row r="548" spans="1:8" ht="13" x14ac:dyDescent="0.3">
      <c r="A548" s="16" t="s">
        <v>877</v>
      </c>
      <c r="B548" s="16" t="s">
        <v>878</v>
      </c>
      <c r="C548" s="16" t="s">
        <v>879</v>
      </c>
      <c r="D548" s="16">
        <v>75</v>
      </c>
      <c r="E548" s="98">
        <v>29739.66</v>
      </c>
      <c r="F548" s="99">
        <v>3202</v>
      </c>
      <c r="G548" s="188"/>
      <c r="H548" s="98">
        <f t="shared" si="8"/>
        <v>9.2899999999999991</v>
      </c>
    </row>
    <row r="549" spans="1:8" ht="13" x14ac:dyDescent="0.3">
      <c r="A549" s="16" t="s">
        <v>880</v>
      </c>
      <c r="B549" s="16" t="s">
        <v>881</v>
      </c>
      <c r="C549" s="16" t="s">
        <v>882</v>
      </c>
      <c r="D549" s="16">
        <v>50</v>
      </c>
      <c r="E549" s="98">
        <v>86132.54</v>
      </c>
      <c r="F549" s="99">
        <v>6237</v>
      </c>
      <c r="G549" s="187">
        <v>2944</v>
      </c>
      <c r="H549" s="98">
        <f t="shared" si="8"/>
        <v>13.81</v>
      </c>
    </row>
    <row r="550" spans="1:8" ht="13" x14ac:dyDescent="0.3">
      <c r="A550" s="16" t="s">
        <v>880</v>
      </c>
      <c r="B550" s="16" t="s">
        <v>881</v>
      </c>
      <c r="C550" s="16" t="s">
        <v>882</v>
      </c>
      <c r="D550" s="16">
        <v>75</v>
      </c>
      <c r="E550" s="98">
        <v>37254.959999999999</v>
      </c>
      <c r="F550" s="99">
        <v>3509</v>
      </c>
      <c r="G550" s="189"/>
      <c r="H550" s="98">
        <f t="shared" si="8"/>
        <v>10.62</v>
      </c>
    </row>
    <row r="551" spans="1:8" ht="13" x14ac:dyDescent="0.3">
      <c r="A551" s="16" t="s">
        <v>880</v>
      </c>
      <c r="B551" s="16" t="s">
        <v>881</v>
      </c>
      <c r="C551" s="16" t="s">
        <v>882</v>
      </c>
      <c r="D551" s="16">
        <v>100</v>
      </c>
      <c r="E551" s="98">
        <v>2047188.73</v>
      </c>
      <c r="F551" s="99">
        <v>1600</v>
      </c>
      <c r="G551" s="188"/>
      <c r="H551" s="98">
        <f t="shared" si="8"/>
        <v>1279.49</v>
      </c>
    </row>
    <row r="552" spans="1:8" ht="13" x14ac:dyDescent="0.3">
      <c r="A552" s="16" t="s">
        <v>883</v>
      </c>
      <c r="B552" s="16" t="s">
        <v>884</v>
      </c>
      <c r="C552" s="16" t="s">
        <v>885</v>
      </c>
      <c r="D552" s="16">
        <v>50</v>
      </c>
      <c r="E552" s="98">
        <v>70.48</v>
      </c>
      <c r="F552" s="99">
        <v>7</v>
      </c>
      <c r="G552" s="187">
        <v>8</v>
      </c>
      <c r="H552" s="98">
        <f t="shared" si="8"/>
        <v>10.07</v>
      </c>
    </row>
    <row r="553" spans="1:8" ht="13" x14ac:dyDescent="0.3">
      <c r="A553" s="16" t="s">
        <v>883</v>
      </c>
      <c r="B553" s="16" t="s">
        <v>884</v>
      </c>
      <c r="C553" s="16" t="s">
        <v>885</v>
      </c>
      <c r="D553" s="16">
        <v>75</v>
      </c>
      <c r="E553" s="98">
        <v>145.41999999999999</v>
      </c>
      <c r="F553" s="99">
        <v>9</v>
      </c>
      <c r="G553" s="188"/>
      <c r="H553" s="98">
        <f t="shared" si="8"/>
        <v>16.16</v>
      </c>
    </row>
    <row r="554" spans="1:8" ht="13" x14ac:dyDescent="0.3">
      <c r="A554" s="16" t="s">
        <v>886</v>
      </c>
      <c r="B554" s="16" t="s">
        <v>887</v>
      </c>
      <c r="C554" s="16" t="s">
        <v>888</v>
      </c>
      <c r="D554" s="16">
        <v>50</v>
      </c>
      <c r="E554" s="98">
        <v>2492.4499999999998</v>
      </c>
      <c r="F554" s="99">
        <v>336</v>
      </c>
      <c r="G554" s="187">
        <v>599</v>
      </c>
      <c r="H554" s="98">
        <f t="shared" si="8"/>
        <v>7.42</v>
      </c>
    </row>
    <row r="555" spans="1:8" ht="13" x14ac:dyDescent="0.3">
      <c r="A555" s="16" t="s">
        <v>886</v>
      </c>
      <c r="B555" s="16" t="s">
        <v>887</v>
      </c>
      <c r="C555" s="16" t="s">
        <v>888</v>
      </c>
      <c r="D555" s="16">
        <v>75</v>
      </c>
      <c r="E555" s="98">
        <v>4317.0600000000004</v>
      </c>
      <c r="F555" s="99">
        <v>391</v>
      </c>
      <c r="G555" s="189"/>
      <c r="H555" s="98">
        <f t="shared" si="8"/>
        <v>11.04</v>
      </c>
    </row>
    <row r="556" spans="1:8" ht="13" x14ac:dyDescent="0.3">
      <c r="A556" s="16" t="s">
        <v>886</v>
      </c>
      <c r="B556" s="16" t="s">
        <v>887</v>
      </c>
      <c r="C556" s="16" t="s">
        <v>888</v>
      </c>
      <c r="D556" s="16">
        <v>100</v>
      </c>
      <c r="E556" s="98">
        <v>2028884.54</v>
      </c>
      <c r="F556" s="99">
        <v>1245</v>
      </c>
      <c r="G556" s="188"/>
      <c r="H556" s="98">
        <f t="shared" si="8"/>
        <v>1629.63</v>
      </c>
    </row>
    <row r="557" spans="1:8" ht="13" x14ac:dyDescent="0.3">
      <c r="A557" s="16" t="s">
        <v>889</v>
      </c>
      <c r="B557" s="16" t="s">
        <v>890</v>
      </c>
      <c r="C557" s="16" t="s">
        <v>891</v>
      </c>
      <c r="D557" s="16">
        <v>50</v>
      </c>
      <c r="E557" s="98">
        <v>12837.27</v>
      </c>
      <c r="F557" s="99">
        <v>1869</v>
      </c>
      <c r="G557" s="187">
        <v>1345</v>
      </c>
      <c r="H557" s="98">
        <f t="shared" si="8"/>
        <v>6.87</v>
      </c>
    </row>
    <row r="558" spans="1:8" ht="13" x14ac:dyDescent="0.3">
      <c r="A558" s="16" t="s">
        <v>889</v>
      </c>
      <c r="B558" s="16" t="s">
        <v>890</v>
      </c>
      <c r="C558" s="16" t="s">
        <v>891</v>
      </c>
      <c r="D558" s="16">
        <v>75</v>
      </c>
      <c r="E558" s="98">
        <v>21845.39</v>
      </c>
      <c r="F558" s="99">
        <v>2121</v>
      </c>
      <c r="G558" s="189"/>
      <c r="H558" s="98">
        <f t="shared" si="8"/>
        <v>10.3</v>
      </c>
    </row>
    <row r="559" spans="1:8" ht="13" x14ac:dyDescent="0.3">
      <c r="A559" s="16" t="s">
        <v>889</v>
      </c>
      <c r="B559" s="16" t="s">
        <v>890</v>
      </c>
      <c r="C559" s="16" t="s">
        <v>891</v>
      </c>
      <c r="D559" s="16">
        <v>100</v>
      </c>
      <c r="E559" s="98">
        <v>14.8</v>
      </c>
      <c r="F559" s="99">
        <v>2</v>
      </c>
      <c r="G559" s="188"/>
      <c r="H559" s="98">
        <f t="shared" si="8"/>
        <v>7.4</v>
      </c>
    </row>
    <row r="560" spans="1:8" ht="13" x14ac:dyDescent="0.3">
      <c r="A560" s="16" t="s">
        <v>892</v>
      </c>
      <c r="B560" s="16" t="s">
        <v>893</v>
      </c>
      <c r="C560" s="16" t="s">
        <v>894</v>
      </c>
      <c r="D560" s="16">
        <v>50</v>
      </c>
      <c r="E560" s="98">
        <v>2202.73</v>
      </c>
      <c r="F560" s="99">
        <v>319</v>
      </c>
      <c r="G560" s="187">
        <v>221</v>
      </c>
      <c r="H560" s="98">
        <f t="shared" si="8"/>
        <v>6.91</v>
      </c>
    </row>
    <row r="561" spans="1:8" ht="13" x14ac:dyDescent="0.3">
      <c r="A561" s="16" t="s">
        <v>892</v>
      </c>
      <c r="B561" s="16" t="s">
        <v>893</v>
      </c>
      <c r="C561" s="16" t="s">
        <v>894</v>
      </c>
      <c r="D561" s="16">
        <v>75</v>
      </c>
      <c r="E561" s="98">
        <v>4075.33</v>
      </c>
      <c r="F561" s="99">
        <v>387</v>
      </c>
      <c r="G561" s="188"/>
      <c r="H561" s="98">
        <f t="shared" si="8"/>
        <v>10.53</v>
      </c>
    </row>
    <row r="562" spans="1:8" ht="13" x14ac:dyDescent="0.3">
      <c r="A562" s="16" t="s">
        <v>895</v>
      </c>
      <c r="B562" s="16" t="s">
        <v>896</v>
      </c>
      <c r="C562" s="16" t="s">
        <v>897</v>
      </c>
      <c r="D562" s="16">
        <v>50</v>
      </c>
      <c r="E562" s="98">
        <v>68529.61</v>
      </c>
      <c r="F562" s="99">
        <v>3706</v>
      </c>
      <c r="G562" s="187">
        <v>845</v>
      </c>
      <c r="H562" s="98">
        <f t="shared" si="8"/>
        <v>18.489999999999998</v>
      </c>
    </row>
    <row r="563" spans="1:8" ht="13" x14ac:dyDescent="0.3">
      <c r="A563" s="16" t="s">
        <v>895</v>
      </c>
      <c r="B563" s="16" t="s">
        <v>896</v>
      </c>
      <c r="C563" s="16" t="s">
        <v>897</v>
      </c>
      <c r="D563" s="16">
        <v>75</v>
      </c>
      <c r="E563" s="98">
        <v>6871.76</v>
      </c>
      <c r="F563" s="99">
        <v>601</v>
      </c>
      <c r="G563" s="189"/>
      <c r="H563" s="98">
        <f t="shared" si="8"/>
        <v>11.43</v>
      </c>
    </row>
    <row r="564" spans="1:8" ht="13" x14ac:dyDescent="0.3">
      <c r="A564" s="16" t="s">
        <v>895</v>
      </c>
      <c r="B564" s="16" t="s">
        <v>896</v>
      </c>
      <c r="C564" s="16" t="s">
        <v>897</v>
      </c>
      <c r="D564" s="16">
        <v>100</v>
      </c>
      <c r="E564" s="98">
        <v>18289.39</v>
      </c>
      <c r="F564" s="99">
        <v>353</v>
      </c>
      <c r="G564" s="188"/>
      <c r="H564" s="98">
        <f t="shared" si="8"/>
        <v>51.81</v>
      </c>
    </row>
    <row r="565" spans="1:8" ht="208" x14ac:dyDescent="0.3">
      <c r="A565" s="11" t="s">
        <v>898</v>
      </c>
      <c r="B565" s="12" t="s">
        <v>899</v>
      </c>
      <c r="C565" s="12" t="s">
        <v>900</v>
      </c>
      <c r="D565" s="18" t="s">
        <v>505</v>
      </c>
      <c r="E565" s="19">
        <f>SUM(E566+E567+E568)</f>
        <v>5979224.6899999995</v>
      </c>
      <c r="F565" s="20">
        <f>SUM(F566+F567+F568)</f>
        <v>427062</v>
      </c>
      <c r="G565" s="20">
        <v>41524</v>
      </c>
      <c r="H565" s="14">
        <f t="shared" si="8"/>
        <v>14</v>
      </c>
    </row>
    <row r="566" spans="1:8" ht="13" x14ac:dyDescent="0.3">
      <c r="A566" s="16" t="s">
        <v>898</v>
      </c>
      <c r="B566" s="16" t="s">
        <v>899</v>
      </c>
      <c r="C566" s="16" t="s">
        <v>900</v>
      </c>
      <c r="D566" s="16">
        <v>50</v>
      </c>
      <c r="E566" s="98">
        <v>40659.75</v>
      </c>
      <c r="F566" s="99">
        <v>1757</v>
      </c>
      <c r="G566" s="187">
        <v>41524</v>
      </c>
      <c r="H566" s="98">
        <f t="shared" si="8"/>
        <v>23.14</v>
      </c>
    </row>
    <row r="567" spans="1:8" ht="13" x14ac:dyDescent="0.3">
      <c r="A567" s="16" t="s">
        <v>898</v>
      </c>
      <c r="B567" s="16" t="s">
        <v>899</v>
      </c>
      <c r="C567" s="16" t="s">
        <v>900</v>
      </c>
      <c r="D567" s="16">
        <v>75</v>
      </c>
      <c r="E567" s="98">
        <v>1694551.27</v>
      </c>
      <c r="F567" s="99">
        <v>189868</v>
      </c>
      <c r="G567" s="189"/>
      <c r="H567" s="98">
        <f t="shared" si="8"/>
        <v>8.92</v>
      </c>
    </row>
    <row r="568" spans="1:8" ht="13" x14ac:dyDescent="0.3">
      <c r="A568" s="16" t="s">
        <v>898</v>
      </c>
      <c r="B568" s="16" t="s">
        <v>899</v>
      </c>
      <c r="C568" s="16" t="s">
        <v>900</v>
      </c>
      <c r="D568" s="16">
        <v>100</v>
      </c>
      <c r="E568" s="98">
        <v>4244013.67</v>
      </c>
      <c r="F568" s="99">
        <v>235437</v>
      </c>
      <c r="G568" s="188"/>
      <c r="H568" s="98">
        <f t="shared" si="8"/>
        <v>18.03</v>
      </c>
    </row>
    <row r="569" spans="1:8" ht="13" x14ac:dyDescent="0.3">
      <c r="A569" s="16" t="s">
        <v>901</v>
      </c>
      <c r="B569" s="16" t="s">
        <v>902</v>
      </c>
      <c r="C569" s="16" t="s">
        <v>903</v>
      </c>
      <c r="D569" s="16">
        <v>75</v>
      </c>
      <c r="E569" s="98">
        <v>9335.17</v>
      </c>
      <c r="F569" s="99">
        <v>1536</v>
      </c>
      <c r="G569" s="99">
        <v>309</v>
      </c>
      <c r="H569" s="98">
        <f t="shared" si="8"/>
        <v>6.08</v>
      </c>
    </row>
    <row r="570" spans="1:8" ht="13" x14ac:dyDescent="0.3">
      <c r="A570" s="16" t="s">
        <v>904</v>
      </c>
      <c r="B570" s="16" t="s">
        <v>905</v>
      </c>
      <c r="C570" s="16" t="s">
        <v>906</v>
      </c>
      <c r="D570" s="16">
        <v>75</v>
      </c>
      <c r="E570" s="98">
        <v>80734.2</v>
      </c>
      <c r="F570" s="99">
        <v>9825</v>
      </c>
      <c r="G570" s="187">
        <v>1391</v>
      </c>
      <c r="H570" s="98">
        <f t="shared" si="8"/>
        <v>8.2200000000000006</v>
      </c>
    </row>
    <row r="571" spans="1:8" ht="13" x14ac:dyDescent="0.3">
      <c r="A571" s="16" t="s">
        <v>904</v>
      </c>
      <c r="B571" s="16" t="s">
        <v>905</v>
      </c>
      <c r="C571" s="16" t="s">
        <v>906</v>
      </c>
      <c r="D571" s="16">
        <v>100</v>
      </c>
      <c r="E571" s="98">
        <v>57.17</v>
      </c>
      <c r="F571" s="99">
        <v>6</v>
      </c>
      <c r="G571" s="188"/>
      <c r="H571" s="98">
        <f t="shared" si="8"/>
        <v>9.5299999999999994</v>
      </c>
    </row>
    <row r="572" spans="1:8" ht="13" x14ac:dyDescent="0.3">
      <c r="A572" s="16" t="s">
        <v>907</v>
      </c>
      <c r="B572" s="16" t="s">
        <v>908</v>
      </c>
      <c r="C572" s="16" t="s">
        <v>909</v>
      </c>
      <c r="D572" s="16">
        <v>75</v>
      </c>
      <c r="E572" s="98">
        <v>109562.18</v>
      </c>
      <c r="F572" s="99">
        <v>15535</v>
      </c>
      <c r="G572" s="187">
        <v>2036</v>
      </c>
      <c r="H572" s="98">
        <f t="shared" si="8"/>
        <v>7.05</v>
      </c>
    </row>
    <row r="573" spans="1:8" ht="13" x14ac:dyDescent="0.3">
      <c r="A573" s="16" t="s">
        <v>907</v>
      </c>
      <c r="B573" s="16" t="s">
        <v>908</v>
      </c>
      <c r="C573" s="16" t="s">
        <v>909</v>
      </c>
      <c r="D573" s="16">
        <v>100</v>
      </c>
      <c r="E573" s="98">
        <v>320</v>
      </c>
      <c r="F573" s="99">
        <v>29</v>
      </c>
      <c r="G573" s="188"/>
      <c r="H573" s="98">
        <f t="shared" si="8"/>
        <v>11.03</v>
      </c>
    </row>
    <row r="574" spans="1:8" ht="13" x14ac:dyDescent="0.3">
      <c r="A574" s="16" t="s">
        <v>910</v>
      </c>
      <c r="B574" s="16" t="s">
        <v>911</v>
      </c>
      <c r="C574" s="16" t="s">
        <v>912</v>
      </c>
      <c r="D574" s="16">
        <v>100</v>
      </c>
      <c r="E574" s="98">
        <v>8040.5</v>
      </c>
      <c r="F574" s="99">
        <v>1003</v>
      </c>
      <c r="G574" s="99">
        <v>182</v>
      </c>
      <c r="H574" s="98">
        <f t="shared" si="8"/>
        <v>8.02</v>
      </c>
    </row>
    <row r="575" spans="1:8" ht="13" x14ac:dyDescent="0.3">
      <c r="A575" s="16" t="s">
        <v>913</v>
      </c>
      <c r="B575" s="16" t="s">
        <v>914</v>
      </c>
      <c r="C575" s="16" t="s">
        <v>915</v>
      </c>
      <c r="D575" s="16">
        <v>100</v>
      </c>
      <c r="E575" s="98">
        <v>3191531.86</v>
      </c>
      <c r="F575" s="99">
        <v>192322</v>
      </c>
      <c r="G575" s="99">
        <v>11337</v>
      </c>
      <c r="H575" s="98">
        <f t="shared" si="8"/>
        <v>16.59</v>
      </c>
    </row>
    <row r="576" spans="1:8" ht="13" x14ac:dyDescent="0.3">
      <c r="A576" s="16" t="s">
        <v>916</v>
      </c>
      <c r="B576" s="16" t="s">
        <v>917</v>
      </c>
      <c r="C576" s="16" t="s">
        <v>918</v>
      </c>
      <c r="D576" s="16">
        <v>75</v>
      </c>
      <c r="E576" s="98">
        <v>82787.03</v>
      </c>
      <c r="F576" s="99">
        <v>9550</v>
      </c>
      <c r="G576" s="187">
        <v>897</v>
      </c>
      <c r="H576" s="98">
        <f t="shared" si="8"/>
        <v>8.67</v>
      </c>
    </row>
    <row r="577" spans="1:8" ht="13" x14ac:dyDescent="0.3">
      <c r="A577" s="16" t="s">
        <v>916</v>
      </c>
      <c r="B577" s="16" t="s">
        <v>917</v>
      </c>
      <c r="C577" s="16" t="s">
        <v>918</v>
      </c>
      <c r="D577" s="16">
        <v>100</v>
      </c>
      <c r="E577" s="98">
        <v>3562.09</v>
      </c>
      <c r="F577" s="99">
        <v>297</v>
      </c>
      <c r="G577" s="188"/>
      <c r="H577" s="98">
        <f t="shared" si="8"/>
        <v>11.99</v>
      </c>
    </row>
    <row r="578" spans="1:8" ht="13" x14ac:dyDescent="0.3">
      <c r="A578" s="16" t="s">
        <v>919</v>
      </c>
      <c r="B578" s="16" t="s">
        <v>920</v>
      </c>
      <c r="C578" s="16" t="s">
        <v>921</v>
      </c>
      <c r="D578" s="16">
        <v>75</v>
      </c>
      <c r="E578" s="98">
        <v>4504.8100000000004</v>
      </c>
      <c r="F578" s="99">
        <v>546</v>
      </c>
      <c r="G578" s="187">
        <v>128</v>
      </c>
      <c r="H578" s="98">
        <f t="shared" si="8"/>
        <v>8.25</v>
      </c>
    </row>
    <row r="579" spans="1:8" ht="13" x14ac:dyDescent="0.3">
      <c r="A579" s="16" t="s">
        <v>919</v>
      </c>
      <c r="B579" s="16" t="s">
        <v>920</v>
      </c>
      <c r="C579" s="16" t="s">
        <v>921</v>
      </c>
      <c r="D579" s="16">
        <v>100</v>
      </c>
      <c r="E579" s="98">
        <v>66.08</v>
      </c>
      <c r="F579" s="99">
        <v>6</v>
      </c>
      <c r="G579" s="188"/>
      <c r="H579" s="98">
        <f t="shared" si="8"/>
        <v>11.01</v>
      </c>
    </row>
    <row r="580" spans="1:8" ht="13" x14ac:dyDescent="0.3">
      <c r="A580" s="16" t="s">
        <v>922</v>
      </c>
      <c r="B580" s="16" t="s">
        <v>923</v>
      </c>
      <c r="C580" s="16" t="s">
        <v>924</v>
      </c>
      <c r="D580" s="16">
        <v>75</v>
      </c>
      <c r="E580" s="98">
        <v>32672.68</v>
      </c>
      <c r="F580" s="99">
        <v>4444</v>
      </c>
      <c r="G580" s="187">
        <v>653</v>
      </c>
      <c r="H580" s="98">
        <f t="shared" si="8"/>
        <v>7.35</v>
      </c>
    </row>
    <row r="581" spans="1:8" ht="13" x14ac:dyDescent="0.3">
      <c r="A581" s="16" t="s">
        <v>922</v>
      </c>
      <c r="B581" s="16" t="s">
        <v>923</v>
      </c>
      <c r="C581" s="16" t="s">
        <v>924</v>
      </c>
      <c r="D581" s="16">
        <v>100</v>
      </c>
      <c r="E581" s="98">
        <v>1128.8499999999999</v>
      </c>
      <c r="F581" s="99">
        <v>116</v>
      </c>
      <c r="G581" s="188"/>
      <c r="H581" s="98">
        <f t="shared" si="8"/>
        <v>9.73</v>
      </c>
    </row>
    <row r="582" spans="1:8" ht="13" x14ac:dyDescent="0.3">
      <c r="A582" s="16" t="s">
        <v>925</v>
      </c>
      <c r="B582" s="16" t="s">
        <v>926</v>
      </c>
      <c r="C582" s="16" t="s">
        <v>927</v>
      </c>
      <c r="D582" s="16">
        <v>75</v>
      </c>
      <c r="E582" s="98">
        <v>57651.39</v>
      </c>
      <c r="F582" s="99">
        <v>6643</v>
      </c>
      <c r="G582" s="187">
        <v>533</v>
      </c>
      <c r="H582" s="98">
        <f t="shared" si="8"/>
        <v>8.68</v>
      </c>
    </row>
    <row r="583" spans="1:8" ht="13" x14ac:dyDescent="0.3">
      <c r="A583" s="16" t="s">
        <v>925</v>
      </c>
      <c r="B583" s="16" t="s">
        <v>926</v>
      </c>
      <c r="C583" s="16" t="s">
        <v>927</v>
      </c>
      <c r="D583" s="16">
        <v>100</v>
      </c>
      <c r="E583" s="98">
        <v>386.2</v>
      </c>
      <c r="F583" s="99">
        <v>31</v>
      </c>
      <c r="G583" s="188"/>
      <c r="H583" s="98">
        <f t="shared" si="8"/>
        <v>12.46</v>
      </c>
    </row>
    <row r="584" spans="1:8" ht="13" x14ac:dyDescent="0.3">
      <c r="A584" s="16" t="s">
        <v>928</v>
      </c>
      <c r="B584" s="16" t="s">
        <v>929</v>
      </c>
      <c r="C584" s="16" t="s">
        <v>930</v>
      </c>
      <c r="D584" s="16">
        <v>75</v>
      </c>
      <c r="E584" s="98">
        <v>159567.62</v>
      </c>
      <c r="F584" s="99">
        <v>15857</v>
      </c>
      <c r="G584" s="187">
        <v>1334</v>
      </c>
      <c r="H584" s="98">
        <f t="shared" ref="H584:H647" si="9">ROUND(E584/F584,2)</f>
        <v>10.06</v>
      </c>
    </row>
    <row r="585" spans="1:8" ht="13" x14ac:dyDescent="0.3">
      <c r="A585" s="16" t="s">
        <v>928</v>
      </c>
      <c r="B585" s="16" t="s">
        <v>929</v>
      </c>
      <c r="C585" s="16" t="s">
        <v>930</v>
      </c>
      <c r="D585" s="16">
        <v>100</v>
      </c>
      <c r="E585" s="98">
        <v>1670.45</v>
      </c>
      <c r="F585" s="99">
        <v>138</v>
      </c>
      <c r="G585" s="188"/>
      <c r="H585" s="98">
        <f t="shared" si="9"/>
        <v>12.1</v>
      </c>
    </row>
    <row r="586" spans="1:8" ht="13" x14ac:dyDescent="0.3">
      <c r="A586" s="16" t="s">
        <v>931</v>
      </c>
      <c r="B586" s="16" t="s">
        <v>932</v>
      </c>
      <c r="C586" s="16" t="s">
        <v>933</v>
      </c>
      <c r="D586" s="16">
        <v>75</v>
      </c>
      <c r="E586" s="98">
        <v>40149.9</v>
      </c>
      <c r="F586" s="99">
        <v>8415</v>
      </c>
      <c r="G586" s="187">
        <v>3146</v>
      </c>
      <c r="H586" s="98">
        <f t="shared" si="9"/>
        <v>4.7699999999999996</v>
      </c>
    </row>
    <row r="587" spans="1:8" ht="13" x14ac:dyDescent="0.3">
      <c r="A587" s="16" t="s">
        <v>931</v>
      </c>
      <c r="B587" s="16" t="s">
        <v>932</v>
      </c>
      <c r="C587" s="16" t="s">
        <v>933</v>
      </c>
      <c r="D587" s="16">
        <v>100</v>
      </c>
      <c r="E587" s="98">
        <v>15215.26</v>
      </c>
      <c r="F587" s="99">
        <v>1546</v>
      </c>
      <c r="G587" s="188"/>
      <c r="H587" s="98">
        <f t="shared" si="9"/>
        <v>9.84</v>
      </c>
    </row>
    <row r="588" spans="1:8" ht="13" x14ac:dyDescent="0.3">
      <c r="A588" s="16" t="s">
        <v>934</v>
      </c>
      <c r="B588" s="16" t="s">
        <v>935</v>
      </c>
      <c r="C588" s="16" t="s">
        <v>936</v>
      </c>
      <c r="D588" s="16">
        <v>75</v>
      </c>
      <c r="E588" s="98">
        <v>1117174.04</v>
      </c>
      <c r="F588" s="99">
        <v>117481</v>
      </c>
      <c r="G588" s="187">
        <v>16411</v>
      </c>
      <c r="H588" s="98">
        <f t="shared" si="9"/>
        <v>9.51</v>
      </c>
    </row>
    <row r="589" spans="1:8" ht="13" x14ac:dyDescent="0.3">
      <c r="A589" s="16" t="s">
        <v>934</v>
      </c>
      <c r="B589" s="16" t="s">
        <v>935</v>
      </c>
      <c r="C589" s="16" t="s">
        <v>936</v>
      </c>
      <c r="D589" s="16">
        <v>100</v>
      </c>
      <c r="E589" s="98">
        <v>12385.88</v>
      </c>
      <c r="F589" s="99">
        <v>908</v>
      </c>
      <c r="G589" s="188"/>
      <c r="H589" s="98">
        <f t="shared" si="9"/>
        <v>13.64</v>
      </c>
    </row>
    <row r="590" spans="1:8" ht="13" x14ac:dyDescent="0.3">
      <c r="A590" s="16" t="s">
        <v>937</v>
      </c>
      <c r="B590" s="16" t="s">
        <v>938</v>
      </c>
      <c r="C590" s="16" t="s">
        <v>939</v>
      </c>
      <c r="D590" s="16">
        <v>100</v>
      </c>
      <c r="E590" s="98">
        <v>3682.5</v>
      </c>
      <c r="F590" s="99">
        <v>379</v>
      </c>
      <c r="G590" s="99">
        <v>105</v>
      </c>
      <c r="H590" s="98">
        <f t="shared" si="9"/>
        <v>9.7200000000000006</v>
      </c>
    </row>
    <row r="591" spans="1:8" ht="13" x14ac:dyDescent="0.3">
      <c r="A591" s="16" t="s">
        <v>940</v>
      </c>
      <c r="B591" s="16" t="s">
        <v>941</v>
      </c>
      <c r="C591" s="16" t="s">
        <v>942</v>
      </c>
      <c r="D591" s="16">
        <v>50</v>
      </c>
      <c r="E591" s="98">
        <v>7045.76</v>
      </c>
      <c r="F591" s="99">
        <v>350</v>
      </c>
      <c r="G591" s="187">
        <v>2023</v>
      </c>
      <c r="H591" s="98">
        <f t="shared" si="9"/>
        <v>20.13</v>
      </c>
    </row>
    <row r="592" spans="1:8" ht="13" x14ac:dyDescent="0.3">
      <c r="A592" s="16" t="s">
        <v>940</v>
      </c>
      <c r="B592" s="16" t="s">
        <v>941</v>
      </c>
      <c r="C592" s="16" t="s">
        <v>942</v>
      </c>
      <c r="D592" s="16">
        <v>100</v>
      </c>
      <c r="E592" s="98">
        <v>270929.5</v>
      </c>
      <c r="F592" s="99">
        <v>17065</v>
      </c>
      <c r="G592" s="188"/>
      <c r="H592" s="98">
        <f t="shared" si="9"/>
        <v>15.88</v>
      </c>
    </row>
    <row r="593" spans="1:8" ht="13" x14ac:dyDescent="0.3">
      <c r="A593" s="16" t="s">
        <v>943</v>
      </c>
      <c r="B593" s="16" t="s">
        <v>944</v>
      </c>
      <c r="C593" s="16" t="s">
        <v>945</v>
      </c>
      <c r="D593" s="16">
        <v>50</v>
      </c>
      <c r="E593" s="98">
        <v>21085.18</v>
      </c>
      <c r="F593" s="99">
        <v>863</v>
      </c>
      <c r="G593" s="187">
        <v>1201</v>
      </c>
      <c r="H593" s="98">
        <f t="shared" si="9"/>
        <v>24.43</v>
      </c>
    </row>
    <row r="594" spans="1:8" ht="13" x14ac:dyDescent="0.3">
      <c r="A594" s="16" t="s">
        <v>943</v>
      </c>
      <c r="B594" s="16" t="s">
        <v>944</v>
      </c>
      <c r="C594" s="16" t="s">
        <v>945</v>
      </c>
      <c r="D594" s="16">
        <v>100</v>
      </c>
      <c r="E594" s="98">
        <v>254085.15</v>
      </c>
      <c r="F594" s="99">
        <v>10735</v>
      </c>
      <c r="G594" s="188"/>
      <c r="H594" s="98">
        <f t="shared" si="9"/>
        <v>23.67</v>
      </c>
    </row>
    <row r="595" spans="1:8" ht="13" x14ac:dyDescent="0.3">
      <c r="A595" s="16" t="s">
        <v>946</v>
      </c>
      <c r="B595" s="16" t="s">
        <v>947</v>
      </c>
      <c r="C595" s="16" t="s">
        <v>948</v>
      </c>
      <c r="D595" s="16">
        <v>50</v>
      </c>
      <c r="E595" s="98">
        <v>12528.81</v>
      </c>
      <c r="F595" s="99">
        <v>544</v>
      </c>
      <c r="G595" s="187">
        <v>439</v>
      </c>
      <c r="H595" s="98">
        <f t="shared" si="9"/>
        <v>23.03</v>
      </c>
    </row>
    <row r="596" spans="1:8" ht="13" x14ac:dyDescent="0.3">
      <c r="A596" s="16" t="s">
        <v>946</v>
      </c>
      <c r="B596" s="16" t="s">
        <v>947</v>
      </c>
      <c r="C596" s="16" t="s">
        <v>948</v>
      </c>
      <c r="D596" s="16">
        <v>100</v>
      </c>
      <c r="E596" s="98">
        <v>88240.6</v>
      </c>
      <c r="F596" s="99">
        <v>3474</v>
      </c>
      <c r="G596" s="188"/>
      <c r="H596" s="98">
        <f t="shared" si="9"/>
        <v>25.4</v>
      </c>
    </row>
    <row r="597" spans="1:8" ht="13" x14ac:dyDescent="0.3">
      <c r="A597" s="16" t="s">
        <v>949</v>
      </c>
      <c r="B597" s="16" t="s">
        <v>950</v>
      </c>
      <c r="C597" s="16" t="s">
        <v>951</v>
      </c>
      <c r="D597" s="16">
        <v>75</v>
      </c>
      <c r="E597" s="98">
        <v>412.25</v>
      </c>
      <c r="F597" s="99">
        <v>36</v>
      </c>
      <c r="G597" s="187">
        <v>342</v>
      </c>
      <c r="H597" s="98">
        <f t="shared" si="9"/>
        <v>11.45</v>
      </c>
    </row>
    <row r="598" spans="1:8" ht="13" x14ac:dyDescent="0.3">
      <c r="A598" s="16" t="s">
        <v>949</v>
      </c>
      <c r="B598" s="16" t="s">
        <v>950</v>
      </c>
      <c r="C598" s="16" t="s">
        <v>951</v>
      </c>
      <c r="D598" s="16">
        <v>100</v>
      </c>
      <c r="E598" s="98">
        <v>10450.68</v>
      </c>
      <c r="F598" s="99">
        <v>708</v>
      </c>
      <c r="G598" s="188"/>
      <c r="H598" s="98">
        <f t="shared" si="9"/>
        <v>14.76</v>
      </c>
    </row>
    <row r="599" spans="1:8" ht="13" x14ac:dyDescent="0.3">
      <c r="A599" s="16" t="s">
        <v>952</v>
      </c>
      <c r="B599" s="16" t="s">
        <v>953</v>
      </c>
      <c r="C599" s="16" t="s">
        <v>954</v>
      </c>
      <c r="D599" s="16">
        <v>100</v>
      </c>
      <c r="E599" s="98">
        <v>262022.64</v>
      </c>
      <c r="F599" s="99">
        <v>5471</v>
      </c>
      <c r="G599" s="99">
        <v>1115</v>
      </c>
      <c r="H599" s="98">
        <f t="shared" si="9"/>
        <v>47.89</v>
      </c>
    </row>
    <row r="600" spans="1:8" ht="13" x14ac:dyDescent="0.3">
      <c r="A600" s="16" t="s">
        <v>955</v>
      </c>
      <c r="B600" s="16" t="s">
        <v>956</v>
      </c>
      <c r="C600" s="16" t="s">
        <v>957</v>
      </c>
      <c r="D600" s="16">
        <v>100</v>
      </c>
      <c r="E600" s="98">
        <v>119824.86</v>
      </c>
      <c r="F600" s="99">
        <v>1162</v>
      </c>
      <c r="G600" s="99">
        <v>570</v>
      </c>
      <c r="H600" s="98">
        <f t="shared" si="9"/>
        <v>103.12</v>
      </c>
    </row>
    <row r="601" spans="1:8" ht="13" x14ac:dyDescent="0.3">
      <c r="A601" s="16" t="s">
        <v>958</v>
      </c>
      <c r="B601" s="16" t="s">
        <v>959</v>
      </c>
      <c r="C601" s="16" t="s">
        <v>960</v>
      </c>
      <c r="D601" s="16">
        <v>100</v>
      </c>
      <c r="E601" s="98">
        <v>5.12</v>
      </c>
      <c r="F601" s="99">
        <v>1</v>
      </c>
      <c r="G601" s="99">
        <v>1</v>
      </c>
      <c r="H601" s="98">
        <f t="shared" si="9"/>
        <v>5.12</v>
      </c>
    </row>
    <row r="602" spans="1:8" ht="13" x14ac:dyDescent="0.3">
      <c r="A602" s="16" t="s">
        <v>961</v>
      </c>
      <c r="B602" s="16" t="s">
        <v>962</v>
      </c>
      <c r="C602" s="16" t="s">
        <v>963</v>
      </c>
      <c r="D602" s="16">
        <v>100</v>
      </c>
      <c r="E602" s="98">
        <v>95.91</v>
      </c>
      <c r="F602" s="99">
        <v>6</v>
      </c>
      <c r="G602" s="99">
        <v>3</v>
      </c>
      <c r="H602" s="98">
        <f t="shared" si="9"/>
        <v>15.99</v>
      </c>
    </row>
    <row r="603" spans="1:8" ht="13" x14ac:dyDescent="0.3">
      <c r="A603" s="16" t="s">
        <v>964</v>
      </c>
      <c r="B603" s="16" t="s">
        <v>965</v>
      </c>
      <c r="C603" s="16" t="s">
        <v>966</v>
      </c>
      <c r="D603" s="16">
        <v>100</v>
      </c>
      <c r="E603" s="98">
        <v>4.78</v>
      </c>
      <c r="F603" s="99">
        <v>1</v>
      </c>
      <c r="G603" s="99">
        <v>1</v>
      </c>
      <c r="H603" s="98">
        <f t="shared" si="9"/>
        <v>4.78</v>
      </c>
    </row>
    <row r="604" spans="1:8" ht="13" x14ac:dyDescent="0.3">
      <c r="A604" s="16" t="s">
        <v>967</v>
      </c>
      <c r="B604" s="16" t="s">
        <v>968</v>
      </c>
      <c r="C604" s="16" t="s">
        <v>969</v>
      </c>
      <c r="D604" s="16">
        <v>100</v>
      </c>
      <c r="E604" s="98">
        <v>220.19</v>
      </c>
      <c r="F604" s="99">
        <v>16</v>
      </c>
      <c r="G604" s="99">
        <v>9</v>
      </c>
      <c r="H604" s="98">
        <f t="shared" si="9"/>
        <v>13.76</v>
      </c>
    </row>
    <row r="605" spans="1:8" ht="13" x14ac:dyDescent="0.3">
      <c r="A605" s="16" t="s">
        <v>970</v>
      </c>
      <c r="B605" s="16" t="s">
        <v>971</v>
      </c>
      <c r="C605" s="16" t="s">
        <v>972</v>
      </c>
      <c r="D605" s="16">
        <v>100</v>
      </c>
      <c r="E605" s="98">
        <v>87.4</v>
      </c>
      <c r="F605" s="99">
        <v>17</v>
      </c>
      <c r="G605" s="99">
        <v>5</v>
      </c>
      <c r="H605" s="98">
        <f t="shared" si="9"/>
        <v>5.14</v>
      </c>
    </row>
    <row r="606" spans="1:8" ht="13" x14ac:dyDescent="0.3">
      <c r="A606" s="11" t="s">
        <v>973</v>
      </c>
      <c r="B606" s="12" t="s">
        <v>974</v>
      </c>
      <c r="C606" s="12" t="s">
        <v>975</v>
      </c>
      <c r="D606" s="18">
        <v>100</v>
      </c>
      <c r="E606" s="19">
        <v>9878824.2899999991</v>
      </c>
      <c r="F606" s="20">
        <v>200759</v>
      </c>
      <c r="G606" s="20">
        <v>37202</v>
      </c>
      <c r="H606" s="14">
        <f t="shared" si="9"/>
        <v>49.21</v>
      </c>
    </row>
    <row r="607" spans="1:8" ht="13" x14ac:dyDescent="0.3">
      <c r="A607" s="16" t="s">
        <v>976</v>
      </c>
      <c r="B607" s="16" t="s">
        <v>977</v>
      </c>
      <c r="C607" s="16" t="s">
        <v>978</v>
      </c>
      <c r="D607" s="16">
        <v>100</v>
      </c>
      <c r="E607" s="98">
        <v>1784993.59</v>
      </c>
      <c r="F607" s="99">
        <v>31281</v>
      </c>
      <c r="G607" s="99">
        <v>2592</v>
      </c>
      <c r="H607" s="98">
        <f t="shared" si="9"/>
        <v>57.06</v>
      </c>
    </row>
    <row r="608" spans="1:8" ht="13" x14ac:dyDescent="0.3">
      <c r="A608" s="16" t="s">
        <v>979</v>
      </c>
      <c r="B608" s="16" t="s">
        <v>980</v>
      </c>
      <c r="C608" s="16" t="s">
        <v>981</v>
      </c>
      <c r="D608" s="16">
        <v>100</v>
      </c>
      <c r="E608" s="98">
        <v>1666005.82</v>
      </c>
      <c r="F608" s="99">
        <v>11097</v>
      </c>
      <c r="G608" s="99">
        <v>860</v>
      </c>
      <c r="H608" s="98">
        <f t="shared" si="9"/>
        <v>150.13</v>
      </c>
    </row>
    <row r="609" spans="1:10" ht="13" x14ac:dyDescent="0.3">
      <c r="A609" s="16" t="s">
        <v>982</v>
      </c>
      <c r="B609" s="16" t="s">
        <v>983</v>
      </c>
      <c r="C609" s="16" t="s">
        <v>984</v>
      </c>
      <c r="D609" s="16">
        <v>100</v>
      </c>
      <c r="E609" s="98">
        <v>3934631.16</v>
      </c>
      <c r="F609" s="99">
        <v>148812</v>
      </c>
      <c r="G609" s="99">
        <v>32148</v>
      </c>
      <c r="H609" s="98">
        <f t="shared" si="9"/>
        <v>26.44</v>
      </c>
    </row>
    <row r="610" spans="1:10" ht="13" x14ac:dyDescent="0.3">
      <c r="A610" s="16" t="s">
        <v>985</v>
      </c>
      <c r="B610" s="16" t="s">
        <v>986</v>
      </c>
      <c r="C610" s="16" t="s">
        <v>987</v>
      </c>
      <c r="D610" s="16">
        <v>100</v>
      </c>
      <c r="E610" s="98">
        <v>52672.1</v>
      </c>
      <c r="F610" s="99">
        <v>140</v>
      </c>
      <c r="G610" s="99">
        <v>88</v>
      </c>
      <c r="H610" s="98">
        <f t="shared" si="9"/>
        <v>376.23</v>
      </c>
    </row>
    <row r="611" spans="1:10" ht="13" x14ac:dyDescent="0.3">
      <c r="A611" s="16" t="s">
        <v>988</v>
      </c>
      <c r="B611" s="16" t="s">
        <v>989</v>
      </c>
      <c r="C611" s="16" t="s">
        <v>990</v>
      </c>
      <c r="D611" s="16">
        <v>100</v>
      </c>
      <c r="E611" s="98">
        <v>718765.95</v>
      </c>
      <c r="F611" s="99">
        <v>801</v>
      </c>
      <c r="G611" s="99">
        <v>210</v>
      </c>
      <c r="H611" s="98">
        <f t="shared" si="9"/>
        <v>897.34</v>
      </c>
    </row>
    <row r="612" spans="1:10" ht="13" x14ac:dyDescent="0.3">
      <c r="A612" s="16" t="s">
        <v>991</v>
      </c>
      <c r="B612" s="16" t="s">
        <v>992</v>
      </c>
      <c r="C612" s="16" t="s">
        <v>993</v>
      </c>
      <c r="D612" s="16">
        <v>100</v>
      </c>
      <c r="E612" s="98">
        <v>212.94</v>
      </c>
      <c r="F612" s="99">
        <v>5</v>
      </c>
      <c r="G612" s="99">
        <v>4</v>
      </c>
      <c r="H612" s="98">
        <f t="shared" si="9"/>
        <v>42.59</v>
      </c>
    </row>
    <row r="613" spans="1:10" ht="13" x14ac:dyDescent="0.3">
      <c r="A613" s="16" t="s">
        <v>994</v>
      </c>
      <c r="B613" s="16" t="s">
        <v>995</v>
      </c>
      <c r="C613" s="16" t="s">
        <v>996</v>
      </c>
      <c r="D613" s="16">
        <v>100</v>
      </c>
      <c r="E613" s="98">
        <v>1721542.73</v>
      </c>
      <c r="F613" s="99">
        <v>8623</v>
      </c>
      <c r="G613" s="99">
        <v>1518</v>
      </c>
      <c r="H613" s="98">
        <f t="shared" si="9"/>
        <v>199.65</v>
      </c>
    </row>
    <row r="614" spans="1:10" ht="26" x14ac:dyDescent="0.3">
      <c r="A614" s="11" t="s">
        <v>997</v>
      </c>
      <c r="B614" s="12" t="s">
        <v>998</v>
      </c>
      <c r="C614" s="12" t="s">
        <v>999</v>
      </c>
      <c r="D614" s="18" t="s">
        <v>505</v>
      </c>
      <c r="E614" s="19">
        <f>SUM(E615+E616+E617)</f>
        <v>5932905.6900000004</v>
      </c>
      <c r="F614" s="20">
        <f>SUM(F615+F616+F617)</f>
        <v>152602</v>
      </c>
      <c r="G614" s="20">
        <v>41212</v>
      </c>
      <c r="H614" s="14">
        <f t="shared" si="9"/>
        <v>38.880000000000003</v>
      </c>
    </row>
    <row r="615" spans="1:10" ht="13" x14ac:dyDescent="0.3">
      <c r="A615" s="16" t="s">
        <v>997</v>
      </c>
      <c r="B615" s="16" t="s">
        <v>998</v>
      </c>
      <c r="C615" s="16" t="s">
        <v>999</v>
      </c>
      <c r="D615" s="16">
        <v>50</v>
      </c>
      <c r="E615" s="98">
        <v>435966.26</v>
      </c>
      <c r="F615" s="99">
        <v>64632</v>
      </c>
      <c r="G615" s="187">
        <v>41212</v>
      </c>
      <c r="H615" s="98">
        <f t="shared" si="9"/>
        <v>6.75</v>
      </c>
    </row>
    <row r="616" spans="1:10" ht="13" x14ac:dyDescent="0.3">
      <c r="A616" s="16" t="s">
        <v>997</v>
      </c>
      <c r="B616" s="16" t="s">
        <v>998</v>
      </c>
      <c r="C616" s="16" t="s">
        <v>999</v>
      </c>
      <c r="D616" s="16">
        <v>75</v>
      </c>
      <c r="E616" s="98">
        <v>675557.02</v>
      </c>
      <c r="F616" s="99">
        <v>66049</v>
      </c>
      <c r="G616" s="189"/>
      <c r="H616" s="98">
        <f t="shared" si="9"/>
        <v>10.23</v>
      </c>
    </row>
    <row r="617" spans="1:10" ht="13" x14ac:dyDescent="0.3">
      <c r="A617" s="16" t="s">
        <v>997</v>
      </c>
      <c r="B617" s="16" t="s">
        <v>998</v>
      </c>
      <c r="C617" s="16" t="s">
        <v>999</v>
      </c>
      <c r="D617" s="16">
        <v>100</v>
      </c>
      <c r="E617" s="98">
        <v>4821382.41</v>
      </c>
      <c r="F617" s="99">
        <v>21921</v>
      </c>
      <c r="G617" s="188"/>
      <c r="H617" s="98">
        <f t="shared" si="9"/>
        <v>219.94</v>
      </c>
      <c r="J617" s="2"/>
    </row>
    <row r="618" spans="1:10" ht="13" x14ac:dyDescent="0.3">
      <c r="A618" s="16" t="s">
        <v>1000</v>
      </c>
      <c r="B618" s="16" t="s">
        <v>1001</v>
      </c>
      <c r="C618" s="16" t="s">
        <v>1002</v>
      </c>
      <c r="D618" s="16">
        <v>100</v>
      </c>
      <c r="E618" s="98">
        <v>23045.27</v>
      </c>
      <c r="F618" s="99">
        <v>580</v>
      </c>
      <c r="G618" s="99">
        <v>165</v>
      </c>
      <c r="H618" s="98">
        <f t="shared" si="9"/>
        <v>39.729999999999997</v>
      </c>
    </row>
    <row r="619" spans="1:10" ht="13" x14ac:dyDescent="0.3">
      <c r="A619" s="16" t="s">
        <v>1003</v>
      </c>
      <c r="B619" s="16" t="s">
        <v>1004</v>
      </c>
      <c r="C619" s="16" t="s">
        <v>1005</v>
      </c>
      <c r="D619" s="16">
        <v>100</v>
      </c>
      <c r="E619" s="98">
        <v>669.68</v>
      </c>
      <c r="F619" s="99">
        <v>78</v>
      </c>
      <c r="G619" s="99">
        <v>64</v>
      </c>
      <c r="H619" s="98">
        <f t="shared" si="9"/>
        <v>8.59</v>
      </c>
    </row>
    <row r="620" spans="1:10" ht="13" x14ac:dyDescent="0.3">
      <c r="A620" s="16" t="s">
        <v>1006</v>
      </c>
      <c r="B620" s="16" t="s">
        <v>1007</v>
      </c>
      <c r="C620" s="16" t="s">
        <v>1008</v>
      </c>
      <c r="D620" s="16">
        <v>100</v>
      </c>
      <c r="E620" s="98">
        <v>4625403.6500000004</v>
      </c>
      <c r="F620" s="99">
        <v>21109</v>
      </c>
      <c r="G620" s="99">
        <v>5821</v>
      </c>
      <c r="H620" s="98">
        <f t="shared" si="9"/>
        <v>219.12</v>
      </c>
    </row>
    <row r="621" spans="1:10" ht="13" x14ac:dyDescent="0.3">
      <c r="A621" s="16" t="s">
        <v>1009</v>
      </c>
      <c r="B621" s="16" t="s">
        <v>1010</v>
      </c>
      <c r="C621" s="16" t="s">
        <v>1011</v>
      </c>
      <c r="D621" s="16">
        <v>50</v>
      </c>
      <c r="E621" s="98">
        <v>401336.28</v>
      </c>
      <c r="F621" s="99">
        <v>63879</v>
      </c>
      <c r="G621" s="187">
        <v>34581</v>
      </c>
      <c r="H621" s="98">
        <f t="shared" si="9"/>
        <v>6.28</v>
      </c>
    </row>
    <row r="622" spans="1:10" ht="13" x14ac:dyDescent="0.3">
      <c r="A622" s="16" t="s">
        <v>1009</v>
      </c>
      <c r="B622" s="16" t="s">
        <v>1010</v>
      </c>
      <c r="C622" s="16" t="s">
        <v>1011</v>
      </c>
      <c r="D622" s="16">
        <v>75</v>
      </c>
      <c r="E622" s="98">
        <v>629494.54</v>
      </c>
      <c r="F622" s="99">
        <v>65384</v>
      </c>
      <c r="G622" s="189"/>
      <c r="H622" s="98">
        <f t="shared" si="9"/>
        <v>9.6300000000000008</v>
      </c>
    </row>
    <row r="623" spans="1:10" ht="13" x14ac:dyDescent="0.3">
      <c r="A623" s="16" t="s">
        <v>1009</v>
      </c>
      <c r="B623" s="16" t="s">
        <v>1010</v>
      </c>
      <c r="C623" s="16" t="s">
        <v>1011</v>
      </c>
      <c r="D623" s="16">
        <v>100</v>
      </c>
      <c r="E623" s="98">
        <v>318.97000000000003</v>
      </c>
      <c r="F623" s="99">
        <v>13</v>
      </c>
      <c r="G623" s="188"/>
      <c r="H623" s="98">
        <f t="shared" si="9"/>
        <v>24.54</v>
      </c>
    </row>
    <row r="624" spans="1:10" ht="13" x14ac:dyDescent="0.3">
      <c r="A624" s="16" t="s">
        <v>1012</v>
      </c>
      <c r="B624" s="16" t="s">
        <v>1013</v>
      </c>
      <c r="C624" s="16" t="s">
        <v>1014</v>
      </c>
      <c r="D624" s="16">
        <v>50</v>
      </c>
      <c r="E624" s="98">
        <v>6684.56</v>
      </c>
      <c r="F624" s="99">
        <v>145</v>
      </c>
      <c r="G624" s="187">
        <v>106</v>
      </c>
      <c r="H624" s="98">
        <f t="shared" si="9"/>
        <v>46.1</v>
      </c>
    </row>
    <row r="625" spans="1:8" ht="13" x14ac:dyDescent="0.3">
      <c r="A625" s="16" t="s">
        <v>1012</v>
      </c>
      <c r="B625" s="16" t="s">
        <v>1013</v>
      </c>
      <c r="C625" s="16" t="s">
        <v>1014</v>
      </c>
      <c r="D625" s="16">
        <v>75</v>
      </c>
      <c r="E625" s="98">
        <v>9118.83</v>
      </c>
      <c r="F625" s="99">
        <v>130</v>
      </c>
      <c r="G625" s="188"/>
      <c r="H625" s="98">
        <f t="shared" si="9"/>
        <v>70.14</v>
      </c>
    </row>
    <row r="626" spans="1:8" ht="13" x14ac:dyDescent="0.3">
      <c r="A626" s="16" t="s">
        <v>1015</v>
      </c>
      <c r="B626" s="16" t="s">
        <v>1016</v>
      </c>
      <c r="C626" s="16" t="s">
        <v>1017</v>
      </c>
      <c r="D626" s="16">
        <v>50</v>
      </c>
      <c r="E626" s="98">
        <v>27897.77</v>
      </c>
      <c r="F626" s="99">
        <v>603</v>
      </c>
      <c r="G626" s="187">
        <v>1080</v>
      </c>
      <c r="H626" s="98">
        <f t="shared" si="9"/>
        <v>46.26</v>
      </c>
    </row>
    <row r="627" spans="1:8" ht="13" x14ac:dyDescent="0.3">
      <c r="A627" s="16" t="s">
        <v>1015</v>
      </c>
      <c r="B627" s="16" t="s">
        <v>1016</v>
      </c>
      <c r="C627" s="16" t="s">
        <v>1017</v>
      </c>
      <c r="D627" s="16">
        <v>75</v>
      </c>
      <c r="E627" s="98">
        <v>36886.449999999997</v>
      </c>
      <c r="F627" s="99">
        <v>531</v>
      </c>
      <c r="G627" s="188"/>
      <c r="H627" s="98">
        <f t="shared" si="9"/>
        <v>69.47</v>
      </c>
    </row>
    <row r="628" spans="1:8" ht="13" x14ac:dyDescent="0.3">
      <c r="A628" s="16" t="s">
        <v>1018</v>
      </c>
      <c r="B628" s="16" t="s">
        <v>1019</v>
      </c>
      <c r="C628" s="16" t="s">
        <v>1020</v>
      </c>
      <c r="D628" s="16">
        <v>50</v>
      </c>
      <c r="E628" s="98">
        <v>47.65</v>
      </c>
      <c r="F628" s="99">
        <v>5</v>
      </c>
      <c r="G628" s="187">
        <v>3</v>
      </c>
      <c r="H628" s="98">
        <f t="shared" si="9"/>
        <v>9.5299999999999994</v>
      </c>
    </row>
    <row r="629" spans="1:8" ht="13" x14ac:dyDescent="0.3">
      <c r="A629" s="16" t="s">
        <v>1018</v>
      </c>
      <c r="B629" s="16" t="s">
        <v>1019</v>
      </c>
      <c r="C629" s="16" t="s">
        <v>1020</v>
      </c>
      <c r="D629" s="16">
        <v>75</v>
      </c>
      <c r="E629" s="98">
        <v>57.2</v>
      </c>
      <c r="F629" s="99">
        <v>4</v>
      </c>
      <c r="G629" s="188"/>
      <c r="H629" s="98">
        <f t="shared" si="9"/>
        <v>14.3</v>
      </c>
    </row>
    <row r="630" spans="1:8" ht="13" x14ac:dyDescent="0.3">
      <c r="A630" s="16" t="s">
        <v>1021</v>
      </c>
      <c r="B630" s="16" t="s">
        <v>1022</v>
      </c>
      <c r="C630" s="16" t="s">
        <v>1023</v>
      </c>
      <c r="D630" s="16">
        <v>100</v>
      </c>
      <c r="E630" s="98">
        <v>170278.03</v>
      </c>
      <c r="F630" s="99">
        <v>117</v>
      </c>
      <c r="G630" s="99">
        <v>48</v>
      </c>
      <c r="H630" s="98">
        <f t="shared" si="9"/>
        <v>1455.37</v>
      </c>
    </row>
    <row r="631" spans="1:8" ht="13" x14ac:dyDescent="0.3">
      <c r="A631" s="16" t="s">
        <v>1024</v>
      </c>
      <c r="B631" s="16" t="s">
        <v>1025</v>
      </c>
      <c r="C631" s="16" t="s">
        <v>1026</v>
      </c>
      <c r="D631" s="16">
        <v>100</v>
      </c>
      <c r="E631" s="98">
        <v>1666.81</v>
      </c>
      <c r="F631" s="99">
        <v>24</v>
      </c>
      <c r="G631" s="99">
        <v>18</v>
      </c>
      <c r="H631" s="98">
        <f t="shared" si="9"/>
        <v>69.45</v>
      </c>
    </row>
    <row r="632" spans="1:8" ht="26" x14ac:dyDescent="0.3">
      <c r="A632" s="11" t="s">
        <v>1027</v>
      </c>
      <c r="B632" s="12" t="s">
        <v>1028</v>
      </c>
      <c r="C632" s="12" t="s">
        <v>1029</v>
      </c>
      <c r="D632" s="18" t="s">
        <v>505</v>
      </c>
      <c r="E632" s="19">
        <f>SUM(E633+E634+E635)</f>
        <v>101757.5</v>
      </c>
      <c r="F632" s="20">
        <f>SUM(F633+F634+F635)</f>
        <v>5065</v>
      </c>
      <c r="G632" s="20">
        <v>754</v>
      </c>
      <c r="H632" s="14">
        <f t="shared" si="9"/>
        <v>20.09</v>
      </c>
    </row>
    <row r="633" spans="1:8" ht="13" x14ac:dyDescent="0.3">
      <c r="A633" s="16" t="s">
        <v>1027</v>
      </c>
      <c r="B633" s="16" t="s">
        <v>1028</v>
      </c>
      <c r="C633" s="16" t="s">
        <v>1029</v>
      </c>
      <c r="D633" s="16">
        <v>50</v>
      </c>
      <c r="E633" s="98">
        <v>74906.19</v>
      </c>
      <c r="F633" s="99">
        <v>3233</v>
      </c>
      <c r="G633" s="187">
        <v>754</v>
      </c>
      <c r="H633" s="98">
        <f t="shared" si="9"/>
        <v>23.17</v>
      </c>
    </row>
    <row r="634" spans="1:8" ht="13" x14ac:dyDescent="0.3">
      <c r="A634" s="16" t="s">
        <v>1027</v>
      </c>
      <c r="B634" s="16" t="s">
        <v>1028</v>
      </c>
      <c r="C634" s="16" t="s">
        <v>1029</v>
      </c>
      <c r="D634" s="16">
        <v>75</v>
      </c>
      <c r="E634" s="98">
        <v>19937.34</v>
      </c>
      <c r="F634" s="99">
        <v>1733</v>
      </c>
      <c r="G634" s="189"/>
      <c r="H634" s="98">
        <f t="shared" si="9"/>
        <v>11.5</v>
      </c>
    </row>
    <row r="635" spans="1:8" ht="13" x14ac:dyDescent="0.3">
      <c r="A635" s="16" t="s">
        <v>1027</v>
      </c>
      <c r="B635" s="16" t="s">
        <v>1028</v>
      </c>
      <c r="C635" s="16" t="s">
        <v>1029</v>
      </c>
      <c r="D635" s="16">
        <v>100</v>
      </c>
      <c r="E635" s="98">
        <v>6913.97</v>
      </c>
      <c r="F635" s="99">
        <v>99</v>
      </c>
      <c r="G635" s="188"/>
      <c r="H635" s="98">
        <f t="shared" si="9"/>
        <v>69.84</v>
      </c>
    </row>
    <row r="636" spans="1:8" ht="13" x14ac:dyDescent="0.3">
      <c r="A636" s="16" t="s">
        <v>1030</v>
      </c>
      <c r="B636" s="16" t="s">
        <v>1031</v>
      </c>
      <c r="C636" s="16" t="s">
        <v>1032</v>
      </c>
      <c r="D636" s="16">
        <v>75</v>
      </c>
      <c r="E636" s="98">
        <v>1519.45</v>
      </c>
      <c r="F636" s="99">
        <v>246</v>
      </c>
      <c r="G636" s="99">
        <v>71</v>
      </c>
      <c r="H636" s="98">
        <f t="shared" si="9"/>
        <v>6.18</v>
      </c>
    </row>
    <row r="637" spans="1:8" ht="13" x14ac:dyDescent="0.3">
      <c r="A637" s="16" t="s">
        <v>1033</v>
      </c>
      <c r="B637" s="16" t="s">
        <v>1034</v>
      </c>
      <c r="C637" s="16" t="s">
        <v>1035</v>
      </c>
      <c r="D637" s="16">
        <v>50</v>
      </c>
      <c r="E637" s="98">
        <v>22751.24</v>
      </c>
      <c r="F637" s="99">
        <v>984</v>
      </c>
      <c r="G637" s="187">
        <v>144</v>
      </c>
      <c r="H637" s="98">
        <f t="shared" si="9"/>
        <v>23.12</v>
      </c>
    </row>
    <row r="638" spans="1:8" ht="13" x14ac:dyDescent="0.3">
      <c r="A638" s="16" t="s">
        <v>1033</v>
      </c>
      <c r="B638" s="16" t="s">
        <v>1034</v>
      </c>
      <c r="C638" s="16" t="s">
        <v>1035</v>
      </c>
      <c r="D638" s="16">
        <v>100</v>
      </c>
      <c r="E638" s="98">
        <v>701.88</v>
      </c>
      <c r="F638" s="99">
        <v>8</v>
      </c>
      <c r="G638" s="188"/>
      <c r="H638" s="98">
        <f t="shared" si="9"/>
        <v>87.74</v>
      </c>
    </row>
    <row r="639" spans="1:8" ht="13" x14ac:dyDescent="0.3">
      <c r="A639" s="16" t="s">
        <v>1036</v>
      </c>
      <c r="B639" s="16" t="s">
        <v>1037</v>
      </c>
      <c r="C639" s="16" t="s">
        <v>1038</v>
      </c>
      <c r="D639" s="16">
        <v>50</v>
      </c>
      <c r="E639" s="98">
        <v>4989.1400000000003</v>
      </c>
      <c r="F639" s="99">
        <v>287</v>
      </c>
      <c r="G639" s="187">
        <v>46</v>
      </c>
      <c r="H639" s="98">
        <f t="shared" si="9"/>
        <v>17.38</v>
      </c>
    </row>
    <row r="640" spans="1:8" ht="13" x14ac:dyDescent="0.3">
      <c r="A640" s="16" t="s">
        <v>1036</v>
      </c>
      <c r="B640" s="16" t="s">
        <v>1037</v>
      </c>
      <c r="C640" s="16" t="s">
        <v>1038</v>
      </c>
      <c r="D640" s="16">
        <v>100</v>
      </c>
      <c r="E640" s="98">
        <v>807.43</v>
      </c>
      <c r="F640" s="99">
        <v>11</v>
      </c>
      <c r="G640" s="188"/>
      <c r="H640" s="98">
        <f t="shared" si="9"/>
        <v>73.400000000000006</v>
      </c>
    </row>
    <row r="641" spans="1:8" ht="13" x14ac:dyDescent="0.3">
      <c r="A641" s="16" t="s">
        <v>1039</v>
      </c>
      <c r="B641" s="16" t="s">
        <v>1040</v>
      </c>
      <c r="C641" s="16" t="s">
        <v>1041</v>
      </c>
      <c r="D641" s="16">
        <v>50</v>
      </c>
      <c r="E641" s="98">
        <v>47165.81</v>
      </c>
      <c r="F641" s="99">
        <v>1962</v>
      </c>
      <c r="G641" s="187">
        <v>389</v>
      </c>
      <c r="H641" s="98">
        <f t="shared" si="9"/>
        <v>24.04</v>
      </c>
    </row>
    <row r="642" spans="1:8" ht="13" x14ac:dyDescent="0.3">
      <c r="A642" s="16" t="s">
        <v>1039</v>
      </c>
      <c r="B642" s="16" t="s">
        <v>1040</v>
      </c>
      <c r="C642" s="16" t="s">
        <v>1041</v>
      </c>
      <c r="D642" s="16">
        <v>75</v>
      </c>
      <c r="E642" s="98">
        <v>13595.3</v>
      </c>
      <c r="F642" s="99">
        <v>1006</v>
      </c>
      <c r="G642" s="189"/>
      <c r="H642" s="98">
        <f t="shared" si="9"/>
        <v>13.51</v>
      </c>
    </row>
    <row r="643" spans="1:8" ht="13" x14ac:dyDescent="0.3">
      <c r="A643" s="16" t="s">
        <v>1039</v>
      </c>
      <c r="B643" s="16" t="s">
        <v>1040</v>
      </c>
      <c r="C643" s="16" t="s">
        <v>1041</v>
      </c>
      <c r="D643" s="16">
        <v>100</v>
      </c>
      <c r="E643" s="98">
        <v>5404.66</v>
      </c>
      <c r="F643" s="99">
        <v>80</v>
      </c>
      <c r="G643" s="188"/>
      <c r="H643" s="98">
        <f t="shared" si="9"/>
        <v>67.56</v>
      </c>
    </row>
    <row r="644" spans="1:8" ht="13" x14ac:dyDescent="0.3">
      <c r="A644" s="16" t="s">
        <v>1042</v>
      </c>
      <c r="B644" s="16" t="s">
        <v>1043</v>
      </c>
      <c r="C644" s="16" t="s">
        <v>1044</v>
      </c>
      <c r="D644" s="16">
        <v>75</v>
      </c>
      <c r="E644" s="98">
        <v>1021.6</v>
      </c>
      <c r="F644" s="99">
        <v>88</v>
      </c>
      <c r="G644" s="99">
        <v>17</v>
      </c>
      <c r="H644" s="98">
        <f t="shared" si="9"/>
        <v>11.61</v>
      </c>
    </row>
    <row r="645" spans="1:8" ht="13" x14ac:dyDescent="0.3">
      <c r="A645" s="16" t="s">
        <v>1045</v>
      </c>
      <c r="B645" s="16" t="s">
        <v>1046</v>
      </c>
      <c r="C645" s="16" t="s">
        <v>1047</v>
      </c>
      <c r="D645" s="16">
        <v>75</v>
      </c>
      <c r="E645" s="98">
        <v>3800.99</v>
      </c>
      <c r="F645" s="99">
        <v>393</v>
      </c>
      <c r="G645" s="99">
        <v>96</v>
      </c>
      <c r="H645" s="98">
        <f t="shared" si="9"/>
        <v>9.67</v>
      </c>
    </row>
    <row r="646" spans="1:8" ht="13" x14ac:dyDescent="0.3">
      <c r="A646" s="11" t="s">
        <v>1048</v>
      </c>
      <c r="B646" s="12" t="s">
        <v>1049</v>
      </c>
      <c r="C646" s="12" t="s">
        <v>1050</v>
      </c>
      <c r="D646" s="18" t="s">
        <v>1051</v>
      </c>
      <c r="E646" s="19">
        <f>SUM(E647+E648)</f>
        <v>208268.19</v>
      </c>
      <c r="F646" s="20">
        <f t="shared" ref="F646" si="10">SUM(F647+F648)</f>
        <v>5404</v>
      </c>
      <c r="G646" s="20">
        <v>2285</v>
      </c>
      <c r="H646" s="19">
        <f t="shared" si="9"/>
        <v>38.54</v>
      </c>
    </row>
    <row r="647" spans="1:8" ht="13" x14ac:dyDescent="0.3">
      <c r="A647" s="16" t="s">
        <v>1048</v>
      </c>
      <c r="B647" s="16" t="s">
        <v>1049</v>
      </c>
      <c r="C647" s="16" t="s">
        <v>1050</v>
      </c>
      <c r="D647" s="16">
        <v>75</v>
      </c>
      <c r="E647" s="98">
        <v>138119.67999999999</v>
      </c>
      <c r="F647" s="99">
        <v>2590</v>
      </c>
      <c r="G647" s="187">
        <v>2285</v>
      </c>
      <c r="H647" s="98">
        <f t="shared" si="9"/>
        <v>53.33</v>
      </c>
    </row>
    <row r="648" spans="1:8" ht="13" x14ac:dyDescent="0.3">
      <c r="A648" s="16" t="s">
        <v>1048</v>
      </c>
      <c r="B648" s="16" t="s">
        <v>1049</v>
      </c>
      <c r="C648" s="16" t="s">
        <v>1050</v>
      </c>
      <c r="D648" s="16">
        <v>100</v>
      </c>
      <c r="E648" s="98">
        <v>70148.509999999995</v>
      </c>
      <c r="F648" s="99">
        <v>2814</v>
      </c>
      <c r="G648" s="188"/>
      <c r="H648" s="98">
        <f t="shared" ref="H648:H655" si="11">ROUND(E648/F648,2)</f>
        <v>24.93</v>
      </c>
    </row>
    <row r="649" spans="1:8" ht="13" x14ac:dyDescent="0.3">
      <c r="A649" s="16" t="s">
        <v>1052</v>
      </c>
      <c r="B649" s="16" t="s">
        <v>1053</v>
      </c>
      <c r="C649" s="16" t="s">
        <v>1054</v>
      </c>
      <c r="D649" s="16">
        <v>75</v>
      </c>
      <c r="E649" s="98">
        <v>32654.39</v>
      </c>
      <c r="F649" s="99">
        <v>646</v>
      </c>
      <c r="G649" s="187">
        <v>1614</v>
      </c>
      <c r="H649" s="98">
        <f t="shared" si="11"/>
        <v>50.55</v>
      </c>
    </row>
    <row r="650" spans="1:8" ht="13" x14ac:dyDescent="0.3">
      <c r="A650" s="16" t="s">
        <v>1052</v>
      </c>
      <c r="B650" s="16" t="s">
        <v>1053</v>
      </c>
      <c r="C650" s="16" t="s">
        <v>1054</v>
      </c>
      <c r="D650" s="16">
        <v>100</v>
      </c>
      <c r="E650" s="98">
        <v>70148.509999999995</v>
      </c>
      <c r="F650" s="99">
        <v>2814</v>
      </c>
      <c r="G650" s="188"/>
      <c r="H650" s="98">
        <f t="shared" si="11"/>
        <v>24.93</v>
      </c>
    </row>
    <row r="651" spans="1:8" ht="13" x14ac:dyDescent="0.3">
      <c r="A651" s="16" t="s">
        <v>1055</v>
      </c>
      <c r="B651" s="16" t="s">
        <v>1056</v>
      </c>
      <c r="C651" s="16" t="s">
        <v>1057</v>
      </c>
      <c r="D651" s="16">
        <v>75</v>
      </c>
      <c r="E651" s="98">
        <v>32654.39</v>
      </c>
      <c r="F651" s="99">
        <v>646</v>
      </c>
      <c r="G651" s="99">
        <v>330</v>
      </c>
      <c r="H651" s="98">
        <f t="shared" si="11"/>
        <v>50.55</v>
      </c>
    </row>
    <row r="652" spans="1:8" ht="13" x14ac:dyDescent="0.3">
      <c r="A652" s="16" t="s">
        <v>1058</v>
      </c>
      <c r="B652" s="16" t="s">
        <v>1059</v>
      </c>
      <c r="C652" s="16" t="s">
        <v>1060</v>
      </c>
      <c r="D652" s="16">
        <v>100</v>
      </c>
      <c r="E652" s="98">
        <v>70148.509999999995</v>
      </c>
      <c r="F652" s="99">
        <v>2814</v>
      </c>
      <c r="G652" s="99">
        <v>1336</v>
      </c>
      <c r="H652" s="98">
        <f t="shared" si="11"/>
        <v>24.93</v>
      </c>
    </row>
    <row r="653" spans="1:8" ht="13" x14ac:dyDescent="0.3">
      <c r="A653" s="16" t="s">
        <v>1061</v>
      </c>
      <c r="B653" s="16" t="s">
        <v>1062</v>
      </c>
      <c r="C653" s="16" t="s">
        <v>1063</v>
      </c>
      <c r="D653" s="16">
        <v>75</v>
      </c>
      <c r="E653" s="98">
        <v>105465.29</v>
      </c>
      <c r="F653" s="99">
        <v>1944</v>
      </c>
      <c r="G653" s="99">
        <v>832</v>
      </c>
      <c r="H653" s="98">
        <f t="shared" si="11"/>
        <v>54.25</v>
      </c>
    </row>
    <row r="654" spans="1:8" ht="13.5" thickBot="1" x14ac:dyDescent="0.35">
      <c r="A654" s="16" t="s">
        <v>1064</v>
      </c>
      <c r="B654" s="16" t="s">
        <v>1065</v>
      </c>
      <c r="C654" s="16" t="s">
        <v>1063</v>
      </c>
      <c r="D654" s="16">
        <v>75</v>
      </c>
      <c r="E654" s="98">
        <v>105465.29</v>
      </c>
      <c r="F654" s="99">
        <v>1944</v>
      </c>
      <c r="G654" s="99">
        <v>832</v>
      </c>
      <c r="H654" s="98">
        <f t="shared" si="11"/>
        <v>54.25</v>
      </c>
    </row>
    <row r="655" spans="1:8" ht="13.5" thickBot="1" x14ac:dyDescent="0.3">
      <c r="A655" s="190" t="s">
        <v>1066</v>
      </c>
      <c r="B655" s="191"/>
      <c r="C655" s="191"/>
      <c r="D655" s="192"/>
      <c r="E655" s="84">
        <f>E8+E11+E13+E25+E79+E306+E321+E349+E394+E428+E444+E487+E565+E606+E614+E632+E646+E491</f>
        <v>264044001.74000001</v>
      </c>
      <c r="F655" s="85">
        <f t="shared" ref="F655" si="12">F8+F11+F13+F25+F79+F306+F321+F349+F394+F428+F444+F487+F565+F606+F614+F632+F646+F491</f>
        <v>7548729</v>
      </c>
      <c r="G655" s="85">
        <v>744568</v>
      </c>
      <c r="H655" s="84">
        <f t="shared" si="11"/>
        <v>34.979999999999997</v>
      </c>
    </row>
    <row r="656" spans="1:8" ht="13" x14ac:dyDescent="0.3">
      <c r="A656" s="21"/>
      <c r="B656" s="22"/>
      <c r="C656" s="23"/>
      <c r="D656" s="23"/>
      <c r="E656" s="23"/>
      <c r="F656" s="23"/>
      <c r="G656" s="23"/>
      <c r="H656" s="23"/>
    </row>
    <row r="657" spans="1:8" ht="31.5" customHeight="1" thickBot="1" x14ac:dyDescent="0.3">
      <c r="A657" s="193" t="s">
        <v>1067</v>
      </c>
      <c r="B657" s="194"/>
      <c r="C657" s="194"/>
      <c r="D657" s="194"/>
      <c r="E657" s="194"/>
      <c r="F657" s="194"/>
      <c r="G657" s="194"/>
      <c r="H657" s="194"/>
    </row>
    <row r="658" spans="1:8" ht="39.5" thickBot="1" x14ac:dyDescent="0.3">
      <c r="A658" s="178" t="s">
        <v>1068</v>
      </c>
      <c r="B658" s="179"/>
      <c r="C658" s="180"/>
      <c r="D658" s="26" t="s">
        <v>3</v>
      </c>
      <c r="E658" s="26" t="s">
        <v>4</v>
      </c>
      <c r="F658" s="26" t="s">
        <v>5</v>
      </c>
      <c r="G658" s="26" t="s">
        <v>6</v>
      </c>
      <c r="H658" s="26" t="s">
        <v>7</v>
      </c>
    </row>
    <row r="659" spans="1:8" ht="13" x14ac:dyDescent="0.25">
      <c r="A659" s="181" t="s">
        <v>1069</v>
      </c>
      <c r="B659" s="182"/>
      <c r="C659" s="182"/>
      <c r="D659" s="24">
        <v>50</v>
      </c>
      <c r="E659" s="71">
        <v>286023.3</v>
      </c>
      <c r="F659" s="72">
        <v>33548</v>
      </c>
      <c r="G659" s="72">
        <v>17710</v>
      </c>
      <c r="H659" s="25">
        <f>ROUND(E659/F659,2)</f>
        <v>8.5299999999999994</v>
      </c>
    </row>
    <row r="660" spans="1:8" ht="13.5" thickBot="1" x14ac:dyDescent="0.3">
      <c r="A660" s="183" t="s">
        <v>1070</v>
      </c>
      <c r="B660" s="184"/>
      <c r="C660" s="184"/>
      <c r="D660" s="86">
        <v>25</v>
      </c>
      <c r="E660" s="73">
        <v>24221.72</v>
      </c>
      <c r="F660" s="74">
        <v>2713</v>
      </c>
      <c r="G660" s="74">
        <v>1752</v>
      </c>
      <c r="H660" s="88">
        <f t="shared" ref="H660" si="13">ROUND(E660/F660,2)</f>
        <v>8.93</v>
      </c>
    </row>
    <row r="661" spans="1:8" ht="13.5" thickBot="1" x14ac:dyDescent="0.3">
      <c r="A661" s="178" t="s">
        <v>1071</v>
      </c>
      <c r="B661" s="179"/>
      <c r="C661" s="179"/>
      <c r="D661" s="180"/>
      <c r="E661" s="87">
        <f>E659+E660</f>
        <v>310245.02</v>
      </c>
      <c r="F661" s="48">
        <f>F659+F660</f>
        <v>36261</v>
      </c>
      <c r="G661" s="48">
        <v>19462</v>
      </c>
      <c r="H661" s="87">
        <f>ROUND(E661/F661,2)</f>
        <v>8.56</v>
      </c>
    </row>
    <row r="662" spans="1:8" ht="13" x14ac:dyDescent="0.3">
      <c r="A662" s="21"/>
      <c r="B662" s="22"/>
      <c r="C662" s="23"/>
      <c r="D662" s="23"/>
      <c r="E662" s="23"/>
      <c r="F662" s="23"/>
      <c r="G662" s="23"/>
      <c r="H662" s="23"/>
    </row>
    <row r="663" spans="1:8" ht="30" customHeight="1" thickBot="1" x14ac:dyDescent="0.3">
      <c r="A663" s="185" t="s">
        <v>1072</v>
      </c>
      <c r="B663" s="186"/>
      <c r="C663" s="186"/>
      <c r="D663" s="186"/>
      <c r="E663" s="186"/>
      <c r="F663" s="186"/>
      <c r="G663" s="186"/>
      <c r="H663" s="186"/>
    </row>
    <row r="664" spans="1:8" ht="39.5" thickBot="1" x14ac:dyDescent="0.3">
      <c r="A664" s="26" t="s">
        <v>1073</v>
      </c>
      <c r="B664" s="26" t="s">
        <v>1</v>
      </c>
      <c r="C664" s="89" t="s">
        <v>2</v>
      </c>
      <c r="D664" s="26" t="s">
        <v>3</v>
      </c>
      <c r="E664" s="26" t="s">
        <v>4</v>
      </c>
      <c r="F664" s="26" t="s">
        <v>5</v>
      </c>
      <c r="G664" s="26" t="s">
        <v>1074</v>
      </c>
      <c r="H664" s="26" t="s">
        <v>7</v>
      </c>
    </row>
    <row r="665" spans="1:8" ht="13" x14ac:dyDescent="0.25">
      <c r="A665" s="169" t="s">
        <v>1075</v>
      </c>
      <c r="B665" s="170"/>
      <c r="C665" s="171"/>
      <c r="D665" s="18">
        <v>100</v>
      </c>
      <c r="E665" s="27">
        <f>E666</f>
        <v>1142028.25</v>
      </c>
      <c r="F665" s="28">
        <f>F666</f>
        <v>85</v>
      </c>
      <c r="G665" s="28">
        <f>G666</f>
        <v>20</v>
      </c>
      <c r="H665" s="29">
        <f t="shared" ref="H665:H678" si="14">ROUND(E665/F665,2)</f>
        <v>13435.63</v>
      </c>
    </row>
    <row r="666" spans="1:8" ht="13" x14ac:dyDescent="0.3">
      <c r="A666" s="30">
        <v>4</v>
      </c>
      <c r="B666" s="31" t="s">
        <v>145</v>
      </c>
      <c r="C666" s="31" t="s">
        <v>143</v>
      </c>
      <c r="D666" s="32">
        <v>100</v>
      </c>
      <c r="E666" s="33">
        <v>1142028.25</v>
      </c>
      <c r="F666" s="34">
        <v>85</v>
      </c>
      <c r="G666" s="34">
        <v>20</v>
      </c>
      <c r="H666" s="35">
        <f t="shared" si="14"/>
        <v>13435.63</v>
      </c>
    </row>
    <row r="667" spans="1:8" ht="13" x14ac:dyDescent="0.25">
      <c r="A667" s="163" t="s">
        <v>583</v>
      </c>
      <c r="B667" s="164"/>
      <c r="C667" s="165"/>
      <c r="D667" s="36">
        <v>100</v>
      </c>
      <c r="E667" s="37">
        <f>E668+E670+E669+E673+E672+E671</f>
        <v>8774111.3200000003</v>
      </c>
      <c r="F667" s="38">
        <f>F668+F670+F669+F673+F672+F671</f>
        <v>333</v>
      </c>
      <c r="G667" s="38">
        <f>G668+G670+G669+G673+G672+G671</f>
        <v>59</v>
      </c>
      <c r="H667" s="29">
        <f>ROUND(E667/F667,2)</f>
        <v>26348.68</v>
      </c>
    </row>
    <row r="668" spans="1:8" ht="13" x14ac:dyDescent="0.3">
      <c r="A668" s="166">
        <v>8</v>
      </c>
      <c r="B668" s="31" t="s">
        <v>1076</v>
      </c>
      <c r="C668" s="39" t="s">
        <v>1077</v>
      </c>
      <c r="D668" s="32">
        <v>100</v>
      </c>
      <c r="E668" s="33">
        <v>379425.78</v>
      </c>
      <c r="F668" s="40">
        <v>41</v>
      </c>
      <c r="G668" s="40">
        <v>11</v>
      </c>
      <c r="H668" s="35">
        <f t="shared" si="14"/>
        <v>9254.2900000000009</v>
      </c>
    </row>
    <row r="669" spans="1:8" ht="13" x14ac:dyDescent="0.3">
      <c r="A669" s="167"/>
      <c r="B669" s="41" t="s">
        <v>1078</v>
      </c>
      <c r="C669" s="42" t="s">
        <v>1079</v>
      </c>
      <c r="D669" s="32">
        <v>100</v>
      </c>
      <c r="E669" s="33">
        <v>3416.25</v>
      </c>
      <c r="F669" s="40">
        <v>3</v>
      </c>
      <c r="G669" s="40">
        <v>2</v>
      </c>
      <c r="H669" s="35">
        <f t="shared" si="14"/>
        <v>1138.75</v>
      </c>
    </row>
    <row r="670" spans="1:8" ht="13" x14ac:dyDescent="0.3">
      <c r="A670" s="167"/>
      <c r="B670" s="31" t="s">
        <v>1080</v>
      </c>
      <c r="C670" s="39" t="s">
        <v>1081</v>
      </c>
      <c r="D670" s="32">
        <v>100</v>
      </c>
      <c r="E670" s="33">
        <v>52407.89</v>
      </c>
      <c r="F670" s="40">
        <v>13</v>
      </c>
      <c r="G670" s="40">
        <v>1</v>
      </c>
      <c r="H670" s="35">
        <f>ROUND(E670/F670,2)</f>
        <v>4031.38</v>
      </c>
    </row>
    <row r="671" spans="1:8" ht="13" x14ac:dyDescent="0.3">
      <c r="A671" s="167"/>
      <c r="B671" s="31" t="s">
        <v>1082</v>
      </c>
      <c r="C671" s="39" t="s">
        <v>1083</v>
      </c>
      <c r="D671" s="32">
        <v>100</v>
      </c>
      <c r="E671" s="33">
        <v>221481.24</v>
      </c>
      <c r="F671" s="40">
        <v>12</v>
      </c>
      <c r="G671" s="40">
        <v>1</v>
      </c>
      <c r="H671" s="35">
        <f>ROUND(E671/F671,2)</f>
        <v>18456.77</v>
      </c>
    </row>
    <row r="672" spans="1:8" ht="13" x14ac:dyDescent="0.3">
      <c r="A672" s="167"/>
      <c r="B672" s="41" t="s">
        <v>1084</v>
      </c>
      <c r="C672" s="42" t="s">
        <v>1085</v>
      </c>
      <c r="D672" s="32">
        <v>100</v>
      </c>
      <c r="E672" s="33">
        <v>905100.3</v>
      </c>
      <c r="F672" s="40">
        <v>18</v>
      </c>
      <c r="G672" s="40">
        <v>4</v>
      </c>
      <c r="H672" s="35">
        <f>ROUND(E672/F672,2)</f>
        <v>50283.35</v>
      </c>
    </row>
    <row r="673" spans="1:8" ht="13.5" thickBot="1" x14ac:dyDescent="0.35">
      <c r="A673" s="168"/>
      <c r="B673" s="31" t="s">
        <v>1086</v>
      </c>
      <c r="C673" s="39" t="s">
        <v>1087</v>
      </c>
      <c r="D673" s="32">
        <v>100</v>
      </c>
      <c r="E673" s="33">
        <v>7212279.8600000003</v>
      </c>
      <c r="F673" s="40">
        <v>246</v>
      </c>
      <c r="G673" s="40">
        <v>40</v>
      </c>
      <c r="H673" s="35">
        <f t="shared" si="14"/>
        <v>29318.21</v>
      </c>
    </row>
    <row r="674" spans="1:8" ht="13" x14ac:dyDescent="0.25">
      <c r="A674" s="169" t="s">
        <v>646</v>
      </c>
      <c r="B674" s="170"/>
      <c r="C674" s="171"/>
      <c r="D674" s="18">
        <v>100</v>
      </c>
      <c r="E674" s="27">
        <f>E675</f>
        <v>155818.79999999999</v>
      </c>
      <c r="F674" s="28">
        <f>F675</f>
        <v>18</v>
      </c>
      <c r="G674" s="28">
        <f>G675</f>
        <v>2</v>
      </c>
      <c r="H674" s="29">
        <f t="shared" si="14"/>
        <v>8656.6</v>
      </c>
    </row>
    <row r="675" spans="1:8" ht="13" x14ac:dyDescent="0.3">
      <c r="A675" s="43">
        <v>9</v>
      </c>
      <c r="B675" s="41" t="s">
        <v>1088</v>
      </c>
      <c r="C675" s="44" t="s">
        <v>691</v>
      </c>
      <c r="D675" s="32">
        <v>100</v>
      </c>
      <c r="E675" s="33">
        <v>155818.79999999999</v>
      </c>
      <c r="F675" s="34">
        <v>18</v>
      </c>
      <c r="G675" s="34">
        <v>2</v>
      </c>
      <c r="H675" s="45">
        <f t="shared" si="14"/>
        <v>8656.6</v>
      </c>
    </row>
    <row r="676" spans="1:8" ht="13" x14ac:dyDescent="0.25">
      <c r="A676" s="119" t="s">
        <v>805</v>
      </c>
      <c r="B676" s="120"/>
      <c r="C676" s="172"/>
      <c r="D676" s="46">
        <v>100</v>
      </c>
      <c r="E676" s="47">
        <f>E678+E677</f>
        <v>2780064.5300000003</v>
      </c>
      <c r="F676" s="28">
        <f>F678+F677</f>
        <v>103</v>
      </c>
      <c r="G676" s="28">
        <f>G678+G677</f>
        <v>13</v>
      </c>
      <c r="H676" s="29">
        <f t="shared" si="14"/>
        <v>26990.92</v>
      </c>
    </row>
    <row r="677" spans="1:8" ht="13" x14ac:dyDescent="0.3">
      <c r="A677" s="173">
        <v>14</v>
      </c>
      <c r="B677" s="31" t="s">
        <v>1089</v>
      </c>
      <c r="C677" s="31" t="s">
        <v>1090</v>
      </c>
      <c r="D677" s="32">
        <v>100</v>
      </c>
      <c r="E677" s="33">
        <v>2237449.04</v>
      </c>
      <c r="F677" s="34">
        <v>93</v>
      </c>
      <c r="G677" s="34">
        <v>11</v>
      </c>
      <c r="H677" s="35">
        <f t="shared" si="14"/>
        <v>24058.59</v>
      </c>
    </row>
    <row r="678" spans="1:8" ht="13.5" thickBot="1" x14ac:dyDescent="0.35">
      <c r="A678" s="174"/>
      <c r="B678" s="90" t="s">
        <v>1091</v>
      </c>
      <c r="C678" s="90" t="s">
        <v>1092</v>
      </c>
      <c r="D678" s="91">
        <v>100</v>
      </c>
      <c r="E678" s="93">
        <v>542615.49</v>
      </c>
      <c r="F678" s="40">
        <v>10</v>
      </c>
      <c r="G678" s="40">
        <v>2</v>
      </c>
      <c r="H678" s="94">
        <f t="shared" si="14"/>
        <v>54261.55</v>
      </c>
    </row>
    <row r="679" spans="1:8" ht="13.5" thickBot="1" x14ac:dyDescent="0.3">
      <c r="A679" s="175" t="s">
        <v>1093</v>
      </c>
      <c r="B679" s="176"/>
      <c r="C679" s="177"/>
      <c r="D679" s="92"/>
      <c r="E679" s="84">
        <f>E665+E676+E667+E674</f>
        <v>12852022.900000002</v>
      </c>
      <c r="F679" s="85">
        <f>F665+F676+F667+F674</f>
        <v>539</v>
      </c>
      <c r="G679" s="85">
        <v>94</v>
      </c>
      <c r="H679" s="84">
        <f>ROUND(E679/F679,2)</f>
        <v>23844.2</v>
      </c>
    </row>
    <row r="680" spans="1:8" ht="13.5" thickBot="1" x14ac:dyDescent="0.35">
      <c r="A680" s="21"/>
      <c r="B680" s="22"/>
      <c r="C680" s="23"/>
      <c r="D680" s="23"/>
      <c r="E680" s="23"/>
      <c r="F680" s="23"/>
      <c r="G680" s="23"/>
      <c r="H680" s="23"/>
    </row>
    <row r="681" spans="1:8" ht="13.5" thickBot="1" x14ac:dyDescent="0.3">
      <c r="A681" s="153" t="s">
        <v>1094</v>
      </c>
      <c r="B681" s="154"/>
      <c r="C681" s="154"/>
      <c r="D681" s="154"/>
      <c r="E681" s="154"/>
      <c r="F681" s="154"/>
      <c r="G681" s="155"/>
      <c r="H681" s="48">
        <v>756804</v>
      </c>
    </row>
    <row r="682" spans="1:8" ht="13" x14ac:dyDescent="0.3">
      <c r="A682" s="21"/>
      <c r="B682" s="22"/>
      <c r="C682" s="23"/>
      <c r="D682" s="23"/>
      <c r="E682" s="23"/>
      <c r="F682" s="23"/>
      <c r="G682" s="23"/>
      <c r="H682" s="23"/>
    </row>
    <row r="683" spans="1:8" ht="29" customHeight="1" thickBot="1" x14ac:dyDescent="0.35">
      <c r="A683" s="103" t="s">
        <v>1095</v>
      </c>
      <c r="B683" s="104"/>
      <c r="C683" s="104"/>
      <c r="D683" s="104"/>
      <c r="E683" s="104"/>
      <c r="F683" s="104"/>
      <c r="G683" s="104"/>
      <c r="H683" s="49"/>
    </row>
    <row r="684" spans="1:8" ht="39.5" thickBot="1" x14ac:dyDescent="0.35">
      <c r="A684" s="95" t="s">
        <v>1096</v>
      </c>
      <c r="B684" s="156" t="s">
        <v>1097</v>
      </c>
      <c r="C684" s="157"/>
      <c r="D684" s="95" t="s">
        <v>1098</v>
      </c>
      <c r="E684" s="97" t="s">
        <v>1099</v>
      </c>
      <c r="F684" s="158" t="s">
        <v>1100</v>
      </c>
      <c r="G684" s="159"/>
      <c r="H684" s="49"/>
    </row>
    <row r="685" spans="1:8" ht="13" x14ac:dyDescent="0.3">
      <c r="A685" s="160" t="s">
        <v>9</v>
      </c>
      <c r="B685" s="160"/>
      <c r="C685" s="160"/>
      <c r="D685" s="160"/>
      <c r="E685" s="96">
        <f>SUM(E686:E692)</f>
        <v>27</v>
      </c>
      <c r="F685" s="161">
        <f>SUM(F686:G692)</f>
        <v>38837.700000000012</v>
      </c>
      <c r="G685" s="162"/>
      <c r="H685" s="49"/>
    </row>
    <row r="686" spans="1:8" ht="13" x14ac:dyDescent="0.3">
      <c r="A686" s="150">
        <v>1</v>
      </c>
      <c r="B686" s="125" t="s">
        <v>1101</v>
      </c>
      <c r="C686" s="126"/>
      <c r="D686" s="52" t="s">
        <v>1102</v>
      </c>
      <c r="E686" s="53">
        <v>5</v>
      </c>
      <c r="F686" s="116">
        <v>937.08000000000015</v>
      </c>
      <c r="G686" s="117"/>
      <c r="H686" s="49"/>
    </row>
    <row r="687" spans="1:8" ht="13" x14ac:dyDescent="0.3">
      <c r="A687" s="151"/>
      <c r="B687" s="125" t="s">
        <v>1103</v>
      </c>
      <c r="C687" s="126"/>
      <c r="D687" s="52" t="s">
        <v>1104</v>
      </c>
      <c r="E687" s="53">
        <v>1</v>
      </c>
      <c r="F687" s="116">
        <v>6738.88</v>
      </c>
      <c r="G687" s="117"/>
      <c r="H687" s="49"/>
    </row>
    <row r="688" spans="1:8" ht="13" x14ac:dyDescent="0.3">
      <c r="A688" s="151"/>
      <c r="B688" s="125" t="s">
        <v>1105</v>
      </c>
      <c r="C688" s="126"/>
      <c r="D688" s="54" t="s">
        <v>1106</v>
      </c>
      <c r="E688" s="53">
        <v>4</v>
      </c>
      <c r="F688" s="116">
        <v>2148.09</v>
      </c>
      <c r="G688" s="117"/>
      <c r="H688" s="49"/>
    </row>
    <row r="689" spans="1:8" ht="13" x14ac:dyDescent="0.3">
      <c r="A689" s="151"/>
      <c r="B689" s="125" t="s">
        <v>1107</v>
      </c>
      <c r="C689" s="126"/>
      <c r="D689" s="54" t="s">
        <v>1108</v>
      </c>
      <c r="E689" s="53">
        <v>2</v>
      </c>
      <c r="F689" s="116">
        <v>716.03</v>
      </c>
      <c r="G689" s="117"/>
      <c r="H689" s="49"/>
    </row>
    <row r="690" spans="1:8" ht="13" x14ac:dyDescent="0.3">
      <c r="A690" s="151"/>
      <c r="B690" s="125" t="s">
        <v>1109</v>
      </c>
      <c r="C690" s="126"/>
      <c r="D690" s="54" t="s">
        <v>1110</v>
      </c>
      <c r="E690" s="53">
        <v>12</v>
      </c>
      <c r="F690" s="116">
        <v>20738.100000000009</v>
      </c>
      <c r="G690" s="117"/>
      <c r="H690" s="49"/>
    </row>
    <row r="691" spans="1:8" ht="13" x14ac:dyDescent="0.3">
      <c r="A691" s="151"/>
      <c r="B691" s="125" t="s">
        <v>1111</v>
      </c>
      <c r="C691" s="126"/>
      <c r="D691" s="55" t="s">
        <v>1112</v>
      </c>
      <c r="E691" s="53">
        <v>2</v>
      </c>
      <c r="F691" s="116">
        <v>7455.4</v>
      </c>
      <c r="G691" s="117"/>
      <c r="H691" s="49"/>
    </row>
    <row r="692" spans="1:8" ht="13" x14ac:dyDescent="0.3">
      <c r="A692" s="152"/>
      <c r="B692" s="125" t="s">
        <v>1113</v>
      </c>
      <c r="C692" s="126"/>
      <c r="D692" s="55" t="s">
        <v>1114</v>
      </c>
      <c r="E692" s="53">
        <v>1</v>
      </c>
      <c r="F692" s="116">
        <v>104.12</v>
      </c>
      <c r="G692" s="117"/>
      <c r="H692" s="49"/>
    </row>
    <row r="693" spans="1:8" ht="13" x14ac:dyDescent="0.3">
      <c r="A693" s="149" t="s">
        <v>24</v>
      </c>
      <c r="B693" s="149"/>
      <c r="C693" s="149"/>
      <c r="D693" s="149"/>
      <c r="E693" s="56">
        <f>SUM(E694:E702)</f>
        <v>38</v>
      </c>
      <c r="F693" s="131">
        <f>SUM(F694:G702)</f>
        <v>206731.91999999998</v>
      </c>
      <c r="G693" s="131"/>
      <c r="H693" s="49"/>
    </row>
    <row r="694" spans="1:8" ht="13" x14ac:dyDescent="0.3">
      <c r="A694" s="146">
        <v>3</v>
      </c>
      <c r="B694" s="125" t="s">
        <v>1115</v>
      </c>
      <c r="C694" s="126"/>
      <c r="D694" s="57" t="s">
        <v>1116</v>
      </c>
      <c r="E694" s="53">
        <v>1</v>
      </c>
      <c r="F694" s="138">
        <v>9455.49</v>
      </c>
      <c r="G694" s="139"/>
      <c r="H694" s="49"/>
    </row>
    <row r="695" spans="1:8" ht="13" x14ac:dyDescent="0.3">
      <c r="A695" s="147"/>
      <c r="B695" s="125" t="s">
        <v>33</v>
      </c>
      <c r="C695" s="126"/>
      <c r="D695" s="57" t="s">
        <v>1117</v>
      </c>
      <c r="E695" s="53">
        <v>3</v>
      </c>
      <c r="F695" s="138">
        <v>39742.319999999992</v>
      </c>
      <c r="G695" s="139"/>
      <c r="H695" s="49"/>
    </row>
    <row r="696" spans="1:8" ht="13" x14ac:dyDescent="0.3">
      <c r="A696" s="147"/>
      <c r="B696" s="125" t="s">
        <v>36</v>
      </c>
      <c r="C696" s="126"/>
      <c r="D696" s="57" t="s">
        <v>37</v>
      </c>
      <c r="E696" s="53">
        <v>1</v>
      </c>
      <c r="F696" s="138">
        <v>1130.8800000000001</v>
      </c>
      <c r="G696" s="139"/>
      <c r="H696" s="49"/>
    </row>
    <row r="697" spans="1:8" ht="13" x14ac:dyDescent="0.3">
      <c r="A697" s="147"/>
      <c r="B697" s="125" t="s">
        <v>1118</v>
      </c>
      <c r="C697" s="126"/>
      <c r="D697" s="57" t="s">
        <v>1119</v>
      </c>
      <c r="E697" s="53">
        <v>13</v>
      </c>
      <c r="F697" s="138">
        <v>29774.42000000002</v>
      </c>
      <c r="G697" s="139"/>
      <c r="H697" s="49"/>
    </row>
    <row r="698" spans="1:8" ht="13" x14ac:dyDescent="0.3">
      <c r="A698" s="147"/>
      <c r="B698" s="125" t="s">
        <v>45</v>
      </c>
      <c r="C698" s="126"/>
      <c r="D698" s="57" t="s">
        <v>1120</v>
      </c>
      <c r="E698" s="53">
        <v>7</v>
      </c>
      <c r="F698" s="138">
        <v>25526.160000000007</v>
      </c>
      <c r="G698" s="139"/>
      <c r="H698" s="49"/>
    </row>
    <row r="699" spans="1:8" ht="13" x14ac:dyDescent="0.3">
      <c r="A699" s="147"/>
      <c r="B699" s="125" t="s">
        <v>1121</v>
      </c>
      <c r="C699" s="126"/>
      <c r="D699" s="57" t="s">
        <v>1122</v>
      </c>
      <c r="E699" s="53">
        <v>3</v>
      </c>
      <c r="F699" s="138">
        <v>15731.599999999999</v>
      </c>
      <c r="G699" s="139"/>
      <c r="H699" s="49"/>
    </row>
    <row r="700" spans="1:8" ht="13" x14ac:dyDescent="0.3">
      <c r="A700" s="147"/>
      <c r="B700" s="125" t="s">
        <v>1123</v>
      </c>
      <c r="C700" s="126"/>
      <c r="D700" s="57" t="s">
        <v>1124</v>
      </c>
      <c r="E700" s="53">
        <v>8</v>
      </c>
      <c r="F700" s="138">
        <v>70993.109999999957</v>
      </c>
      <c r="G700" s="139"/>
      <c r="H700" s="49"/>
    </row>
    <row r="701" spans="1:8" ht="13" x14ac:dyDescent="0.3">
      <c r="A701" s="147"/>
      <c r="B701" s="50" t="s">
        <v>1125</v>
      </c>
      <c r="C701" s="51"/>
      <c r="D701" s="57" t="s">
        <v>1126</v>
      </c>
      <c r="E701" s="53">
        <v>1</v>
      </c>
      <c r="F701" s="138">
        <v>2134.44</v>
      </c>
      <c r="G701" s="139"/>
      <c r="H701" s="49"/>
    </row>
    <row r="702" spans="1:8" ht="13" x14ac:dyDescent="0.3">
      <c r="A702" s="148"/>
      <c r="B702" s="125" t="s">
        <v>57</v>
      </c>
      <c r="C702" s="126"/>
      <c r="D702" s="57" t="s">
        <v>1127</v>
      </c>
      <c r="E702" s="53">
        <v>1</v>
      </c>
      <c r="F702" s="138">
        <v>12243.5</v>
      </c>
      <c r="G702" s="139"/>
      <c r="H702" s="49"/>
    </row>
    <row r="703" spans="1:8" ht="13" x14ac:dyDescent="0.3">
      <c r="A703" s="119" t="s">
        <v>1075</v>
      </c>
      <c r="B703" s="120"/>
      <c r="C703" s="120"/>
      <c r="D703" s="120"/>
      <c r="E703" s="58">
        <f>SUM(E704:E720)</f>
        <v>89</v>
      </c>
      <c r="F703" s="121">
        <f>SUM(F704:G720)</f>
        <v>97331.499999999985</v>
      </c>
      <c r="G703" s="122"/>
      <c r="H703" s="49"/>
    </row>
    <row r="704" spans="1:8" ht="13" x14ac:dyDescent="0.3">
      <c r="A704" s="146">
        <v>4</v>
      </c>
      <c r="B704" s="125" t="s">
        <v>1128</v>
      </c>
      <c r="C704" s="126"/>
      <c r="D704" s="59" t="s">
        <v>1129</v>
      </c>
      <c r="E704" s="53">
        <v>1</v>
      </c>
      <c r="F704" s="138">
        <v>1779.9099999999999</v>
      </c>
      <c r="G704" s="139"/>
      <c r="H704" s="49"/>
    </row>
    <row r="705" spans="1:8" ht="13" x14ac:dyDescent="0.3">
      <c r="A705" s="147"/>
      <c r="B705" s="125" t="s">
        <v>1130</v>
      </c>
      <c r="C705" s="126"/>
      <c r="D705" s="59" t="s">
        <v>1131</v>
      </c>
      <c r="E705" s="53">
        <v>1</v>
      </c>
      <c r="F705" s="138">
        <v>151.64999999999998</v>
      </c>
      <c r="G705" s="139"/>
      <c r="H705" s="49"/>
    </row>
    <row r="706" spans="1:8" ht="13" x14ac:dyDescent="0.3">
      <c r="A706" s="147"/>
      <c r="B706" s="125" t="s">
        <v>1132</v>
      </c>
      <c r="C706" s="126"/>
      <c r="D706" s="59" t="s">
        <v>1133</v>
      </c>
      <c r="E706" s="53">
        <v>9</v>
      </c>
      <c r="F706" s="138">
        <v>2570.06</v>
      </c>
      <c r="G706" s="139"/>
      <c r="H706" s="49"/>
    </row>
    <row r="707" spans="1:8" ht="13" x14ac:dyDescent="0.3">
      <c r="A707" s="147"/>
      <c r="B707" s="125" t="s">
        <v>1134</v>
      </c>
      <c r="C707" s="126"/>
      <c r="D707" s="52" t="s">
        <v>1135</v>
      </c>
      <c r="E707" s="53">
        <v>2</v>
      </c>
      <c r="F707" s="138">
        <v>13593.35</v>
      </c>
      <c r="G707" s="139"/>
      <c r="H707" s="49"/>
    </row>
    <row r="708" spans="1:8" ht="13" x14ac:dyDescent="0.3">
      <c r="A708" s="147"/>
      <c r="B708" s="125" t="s">
        <v>1136</v>
      </c>
      <c r="C708" s="126"/>
      <c r="D708" s="52" t="s">
        <v>1137</v>
      </c>
      <c r="E708" s="53">
        <v>1</v>
      </c>
      <c r="F708" s="138">
        <v>388.29</v>
      </c>
      <c r="G708" s="139"/>
      <c r="H708" s="49"/>
    </row>
    <row r="709" spans="1:8" ht="13" x14ac:dyDescent="0.3">
      <c r="A709" s="147"/>
      <c r="B709" s="125" t="s">
        <v>106</v>
      </c>
      <c r="C709" s="126"/>
      <c r="D709" s="52" t="s">
        <v>1138</v>
      </c>
      <c r="E709" s="53">
        <v>2</v>
      </c>
      <c r="F709" s="138">
        <v>7729.48</v>
      </c>
      <c r="G709" s="139"/>
      <c r="H709" s="49"/>
    </row>
    <row r="710" spans="1:8" ht="13" x14ac:dyDescent="0.3">
      <c r="A710" s="147"/>
      <c r="B710" s="125" t="s">
        <v>1139</v>
      </c>
      <c r="C710" s="126"/>
      <c r="D710" s="52" t="s">
        <v>1140</v>
      </c>
      <c r="E710" s="53">
        <v>19</v>
      </c>
      <c r="F710" s="138">
        <v>4379.1899999999978</v>
      </c>
      <c r="G710" s="139"/>
      <c r="H710" s="49"/>
    </row>
    <row r="711" spans="1:8" ht="13" x14ac:dyDescent="0.3">
      <c r="A711" s="147"/>
      <c r="B711" s="125" t="s">
        <v>109</v>
      </c>
      <c r="C711" s="126"/>
      <c r="D711" s="59" t="s">
        <v>1141</v>
      </c>
      <c r="E711" s="53">
        <v>5</v>
      </c>
      <c r="F711" s="138">
        <v>2464.4900000000002</v>
      </c>
      <c r="G711" s="139"/>
      <c r="H711" s="49"/>
    </row>
    <row r="712" spans="1:8" ht="13" x14ac:dyDescent="0.3">
      <c r="A712" s="147"/>
      <c r="B712" s="125" t="s">
        <v>1142</v>
      </c>
      <c r="C712" s="126"/>
      <c r="D712" s="59" t="s">
        <v>1143</v>
      </c>
      <c r="E712" s="53">
        <v>4</v>
      </c>
      <c r="F712" s="138">
        <v>10390.260000000004</v>
      </c>
      <c r="G712" s="139"/>
      <c r="H712" s="49"/>
    </row>
    <row r="713" spans="1:8" ht="13" x14ac:dyDescent="0.3">
      <c r="A713" s="147"/>
      <c r="B713" s="125" t="s">
        <v>127</v>
      </c>
      <c r="C713" s="126"/>
      <c r="D713" s="59" t="s">
        <v>1144</v>
      </c>
      <c r="E713" s="53">
        <v>2</v>
      </c>
      <c r="F713" s="138">
        <v>244.76</v>
      </c>
      <c r="G713" s="139"/>
      <c r="H713" s="49"/>
    </row>
    <row r="714" spans="1:8" ht="13" x14ac:dyDescent="0.3">
      <c r="A714" s="147"/>
      <c r="B714" s="125" t="s">
        <v>136</v>
      </c>
      <c r="C714" s="126"/>
      <c r="D714" s="59" t="s">
        <v>1145</v>
      </c>
      <c r="E714" s="53">
        <v>1</v>
      </c>
      <c r="F714" s="138">
        <v>173.07</v>
      </c>
      <c r="G714" s="139"/>
      <c r="H714" s="49"/>
    </row>
    <row r="715" spans="1:8" ht="13" x14ac:dyDescent="0.3">
      <c r="A715" s="147"/>
      <c r="B715" s="125" t="s">
        <v>139</v>
      </c>
      <c r="C715" s="126"/>
      <c r="D715" s="59" t="s">
        <v>1146</v>
      </c>
      <c r="E715" s="53">
        <v>1</v>
      </c>
      <c r="F715" s="138">
        <v>498.64</v>
      </c>
      <c r="G715" s="139"/>
      <c r="H715" s="49"/>
    </row>
    <row r="716" spans="1:8" ht="13" x14ac:dyDescent="0.3">
      <c r="A716" s="147"/>
      <c r="B716" s="125" t="s">
        <v>1147</v>
      </c>
      <c r="C716" s="126"/>
      <c r="D716" s="59" t="s">
        <v>1148</v>
      </c>
      <c r="E716" s="53">
        <v>33</v>
      </c>
      <c r="F716" s="138">
        <v>35203.559999999983</v>
      </c>
      <c r="G716" s="139"/>
      <c r="H716" s="49"/>
    </row>
    <row r="717" spans="1:8" ht="13" x14ac:dyDescent="0.3">
      <c r="A717" s="147"/>
      <c r="B717" s="125" t="s">
        <v>1149</v>
      </c>
      <c r="C717" s="126"/>
      <c r="D717" s="59" t="s">
        <v>1150</v>
      </c>
      <c r="E717" s="53">
        <v>4</v>
      </c>
      <c r="F717" s="138">
        <v>14973.499999999998</v>
      </c>
      <c r="G717" s="139"/>
      <c r="H717" s="49"/>
    </row>
    <row r="718" spans="1:8" ht="13" x14ac:dyDescent="0.3">
      <c r="A718" s="147"/>
      <c r="B718" s="125" t="s">
        <v>1151</v>
      </c>
      <c r="C718" s="126"/>
      <c r="D718" s="55" t="s">
        <v>1152</v>
      </c>
      <c r="E718" s="53">
        <v>1</v>
      </c>
      <c r="F718" s="138">
        <v>372.3</v>
      </c>
      <c r="G718" s="139"/>
      <c r="H718" s="49"/>
    </row>
    <row r="719" spans="1:8" ht="13" x14ac:dyDescent="0.3">
      <c r="A719" s="147"/>
      <c r="B719" s="125" t="s">
        <v>1153</v>
      </c>
      <c r="C719" s="126"/>
      <c r="D719" s="55" t="s">
        <v>1154</v>
      </c>
      <c r="E719" s="53">
        <v>2</v>
      </c>
      <c r="F719" s="138">
        <v>315.14999999999998</v>
      </c>
      <c r="G719" s="139"/>
      <c r="H719" s="49"/>
    </row>
    <row r="720" spans="1:8" ht="13" x14ac:dyDescent="0.3">
      <c r="A720" s="148"/>
      <c r="B720" s="125" t="s">
        <v>1155</v>
      </c>
      <c r="C720" s="126"/>
      <c r="D720" s="55" t="s">
        <v>1156</v>
      </c>
      <c r="E720" s="53">
        <v>1</v>
      </c>
      <c r="F720" s="138">
        <v>2103.84</v>
      </c>
      <c r="G720" s="139"/>
      <c r="H720" s="49"/>
    </row>
    <row r="721" spans="1:8" ht="13" x14ac:dyDescent="0.3">
      <c r="A721" s="119" t="s">
        <v>1157</v>
      </c>
      <c r="B721" s="120"/>
      <c r="C721" s="120"/>
      <c r="D721" s="120"/>
      <c r="E721" s="58">
        <f>SUM(E722:E742)</f>
        <v>63</v>
      </c>
      <c r="F721" s="131">
        <f>SUM(F722:G742)</f>
        <v>228505.09999999998</v>
      </c>
      <c r="G721" s="131"/>
      <c r="H721" s="49"/>
    </row>
    <row r="722" spans="1:8" ht="13" x14ac:dyDescent="0.3">
      <c r="A722" s="146">
        <v>5</v>
      </c>
      <c r="B722" s="132" t="s">
        <v>211</v>
      </c>
      <c r="C722" s="132"/>
      <c r="D722" s="59" t="s">
        <v>1158</v>
      </c>
      <c r="E722" s="60">
        <v>1</v>
      </c>
      <c r="F722" s="138">
        <v>6323.84</v>
      </c>
      <c r="G722" s="139"/>
      <c r="H722" s="49"/>
    </row>
    <row r="723" spans="1:8" ht="13" x14ac:dyDescent="0.3">
      <c r="A723" s="147"/>
      <c r="B723" s="132" t="s">
        <v>232</v>
      </c>
      <c r="C723" s="132"/>
      <c r="D723" s="59" t="s">
        <v>1159</v>
      </c>
      <c r="E723" s="60">
        <v>1</v>
      </c>
      <c r="F723" s="138">
        <v>4073.94</v>
      </c>
      <c r="G723" s="139"/>
      <c r="H723" s="49"/>
    </row>
    <row r="724" spans="1:8" ht="13" x14ac:dyDescent="0.3">
      <c r="A724" s="147"/>
      <c r="B724" s="132" t="s">
        <v>1160</v>
      </c>
      <c r="C724" s="132"/>
      <c r="D724" s="59" t="s">
        <v>1161</v>
      </c>
      <c r="E724" s="60">
        <v>1</v>
      </c>
      <c r="F724" s="138">
        <v>8537.0999999999985</v>
      </c>
      <c r="G724" s="139"/>
      <c r="H724" s="49"/>
    </row>
    <row r="725" spans="1:8" ht="13" x14ac:dyDescent="0.3">
      <c r="A725" s="147"/>
      <c r="B725" s="132" t="s">
        <v>298</v>
      </c>
      <c r="C725" s="132"/>
      <c r="D725" s="59" t="s">
        <v>1162</v>
      </c>
      <c r="E725" s="60">
        <v>4</v>
      </c>
      <c r="F725" s="138">
        <v>9317.3300000000017</v>
      </c>
      <c r="G725" s="139"/>
      <c r="H725" s="49"/>
    </row>
    <row r="726" spans="1:8" ht="13" x14ac:dyDescent="0.3">
      <c r="A726" s="147"/>
      <c r="B726" s="132" t="s">
        <v>323</v>
      </c>
      <c r="C726" s="132"/>
      <c r="D726" s="59" t="s">
        <v>324</v>
      </c>
      <c r="E726" s="60">
        <v>1</v>
      </c>
      <c r="F726" s="138">
        <v>8756</v>
      </c>
      <c r="G726" s="139"/>
      <c r="H726" s="49"/>
    </row>
    <row r="727" spans="1:8" ht="13" x14ac:dyDescent="0.3">
      <c r="A727" s="147"/>
      <c r="B727" s="132" t="s">
        <v>374</v>
      </c>
      <c r="C727" s="132"/>
      <c r="D727" s="59" t="s">
        <v>1163</v>
      </c>
      <c r="E727" s="60">
        <v>14</v>
      </c>
      <c r="F727" s="138">
        <v>19741.999999999993</v>
      </c>
      <c r="G727" s="139"/>
      <c r="H727" s="49"/>
    </row>
    <row r="728" spans="1:8" ht="13" x14ac:dyDescent="0.3">
      <c r="A728" s="147"/>
      <c r="B728" s="132" t="s">
        <v>1164</v>
      </c>
      <c r="C728" s="132"/>
      <c r="D728" s="59" t="s">
        <v>1165</v>
      </c>
      <c r="E728" s="60">
        <v>1</v>
      </c>
      <c r="F728" s="138">
        <v>321.08</v>
      </c>
      <c r="G728" s="139"/>
      <c r="H728" s="49"/>
    </row>
    <row r="729" spans="1:8" ht="13" x14ac:dyDescent="0.3">
      <c r="A729" s="147"/>
      <c r="B729" s="132" t="s">
        <v>383</v>
      </c>
      <c r="C729" s="132"/>
      <c r="D729" s="54" t="s">
        <v>384</v>
      </c>
      <c r="E729" s="60">
        <v>3</v>
      </c>
      <c r="F729" s="138">
        <v>50305.399999999994</v>
      </c>
      <c r="G729" s="139"/>
      <c r="H729" s="49"/>
    </row>
    <row r="730" spans="1:8" ht="13" x14ac:dyDescent="0.3">
      <c r="A730" s="147"/>
      <c r="B730" s="132" t="s">
        <v>386</v>
      </c>
      <c r="C730" s="132"/>
      <c r="D730" s="54" t="s">
        <v>1166</v>
      </c>
      <c r="E730" s="60">
        <v>4</v>
      </c>
      <c r="F730" s="138">
        <v>27676.44</v>
      </c>
      <c r="G730" s="139"/>
      <c r="H730" s="49"/>
    </row>
    <row r="731" spans="1:8" ht="13" x14ac:dyDescent="0.3">
      <c r="A731" s="147"/>
      <c r="B731" s="132" t="s">
        <v>389</v>
      </c>
      <c r="C731" s="132"/>
      <c r="D731" s="54" t="s">
        <v>1167</v>
      </c>
      <c r="E731" s="60">
        <v>1</v>
      </c>
      <c r="F731" s="138">
        <v>270.24</v>
      </c>
      <c r="G731" s="139"/>
      <c r="H731" s="49"/>
    </row>
    <row r="732" spans="1:8" ht="13" x14ac:dyDescent="0.3">
      <c r="A732" s="147"/>
      <c r="B732" s="132" t="s">
        <v>1168</v>
      </c>
      <c r="C732" s="132"/>
      <c r="D732" s="59" t="s">
        <v>1169</v>
      </c>
      <c r="E732" s="60">
        <v>1</v>
      </c>
      <c r="F732" s="138">
        <v>2510.94</v>
      </c>
      <c r="G732" s="139"/>
      <c r="H732" s="49"/>
    </row>
    <row r="733" spans="1:8" ht="13" x14ac:dyDescent="0.3">
      <c r="A733" s="147"/>
      <c r="B733" s="132" t="s">
        <v>437</v>
      </c>
      <c r="C733" s="132"/>
      <c r="D733" s="54" t="s">
        <v>1170</v>
      </c>
      <c r="E733" s="60">
        <v>9</v>
      </c>
      <c r="F733" s="138">
        <v>24037.680000000004</v>
      </c>
      <c r="G733" s="139"/>
      <c r="H733" s="49"/>
    </row>
    <row r="734" spans="1:8" ht="13" x14ac:dyDescent="0.3">
      <c r="A734" s="147"/>
      <c r="B734" s="132" t="s">
        <v>440</v>
      </c>
      <c r="C734" s="132"/>
      <c r="D734" s="54" t="s">
        <v>1171</v>
      </c>
      <c r="E734" s="60">
        <v>2</v>
      </c>
      <c r="F734" s="138">
        <v>5678.4</v>
      </c>
      <c r="G734" s="139"/>
      <c r="H734" s="49"/>
    </row>
    <row r="735" spans="1:8" ht="13" x14ac:dyDescent="0.3">
      <c r="A735" s="147"/>
      <c r="B735" s="132" t="s">
        <v>1172</v>
      </c>
      <c r="C735" s="132"/>
      <c r="D735" s="59" t="s">
        <v>1173</v>
      </c>
      <c r="E735" s="60">
        <v>1</v>
      </c>
      <c r="F735" s="138">
        <v>1330.56</v>
      </c>
      <c r="G735" s="139"/>
      <c r="H735" s="49"/>
    </row>
    <row r="736" spans="1:8" ht="13" x14ac:dyDescent="0.3">
      <c r="A736" s="147"/>
      <c r="B736" s="132" t="s">
        <v>1174</v>
      </c>
      <c r="C736" s="132"/>
      <c r="D736" s="59" t="s">
        <v>1175</v>
      </c>
      <c r="E736" s="60">
        <v>1</v>
      </c>
      <c r="F736" s="138">
        <v>6922.5599999999995</v>
      </c>
      <c r="G736" s="139"/>
      <c r="H736" s="49"/>
    </row>
    <row r="737" spans="1:8" ht="13" x14ac:dyDescent="0.3">
      <c r="A737" s="147"/>
      <c r="B737" s="132" t="s">
        <v>1176</v>
      </c>
      <c r="C737" s="132"/>
      <c r="D737" s="59" t="s">
        <v>1177</v>
      </c>
      <c r="E737" s="60">
        <v>5</v>
      </c>
      <c r="F737" s="138">
        <v>4368.92</v>
      </c>
      <c r="G737" s="139"/>
      <c r="H737" s="49"/>
    </row>
    <row r="738" spans="1:8" ht="13" x14ac:dyDescent="0.3">
      <c r="A738" s="147"/>
      <c r="B738" s="132" t="s">
        <v>1178</v>
      </c>
      <c r="C738" s="132"/>
      <c r="D738" s="59" t="s">
        <v>1179</v>
      </c>
      <c r="E738" s="60">
        <v>1</v>
      </c>
      <c r="F738" s="138">
        <v>1051.92</v>
      </c>
      <c r="G738" s="139"/>
      <c r="H738" s="49"/>
    </row>
    <row r="739" spans="1:8" ht="13" x14ac:dyDescent="0.3">
      <c r="A739" s="147"/>
      <c r="B739" s="132" t="s">
        <v>1180</v>
      </c>
      <c r="C739" s="132"/>
      <c r="D739" s="59" t="s">
        <v>1181</v>
      </c>
      <c r="E739" s="60">
        <v>4</v>
      </c>
      <c r="F739" s="138">
        <v>11525.4</v>
      </c>
      <c r="G739" s="139"/>
      <c r="H739" s="49"/>
    </row>
    <row r="740" spans="1:8" ht="13" x14ac:dyDescent="0.3">
      <c r="A740" s="147"/>
      <c r="B740" s="132" t="s">
        <v>489</v>
      </c>
      <c r="C740" s="132"/>
      <c r="D740" s="59" t="s">
        <v>1182</v>
      </c>
      <c r="E740" s="60">
        <v>1</v>
      </c>
      <c r="F740" s="138">
        <v>4742.79</v>
      </c>
      <c r="G740" s="139"/>
      <c r="H740" s="49"/>
    </row>
    <row r="741" spans="1:8" ht="13" x14ac:dyDescent="0.3">
      <c r="A741" s="147"/>
      <c r="B741" s="132" t="s">
        <v>1183</v>
      </c>
      <c r="C741" s="132"/>
      <c r="D741" s="59" t="s">
        <v>1184</v>
      </c>
      <c r="E741" s="60">
        <v>2</v>
      </c>
      <c r="F741" s="138">
        <v>17244.719999999998</v>
      </c>
      <c r="G741" s="139"/>
      <c r="H741" s="49"/>
    </row>
    <row r="742" spans="1:8" ht="13" x14ac:dyDescent="0.3">
      <c r="A742" s="148"/>
      <c r="B742" s="132" t="s">
        <v>1185</v>
      </c>
      <c r="C742" s="132"/>
      <c r="D742" s="59" t="s">
        <v>1186</v>
      </c>
      <c r="E742" s="60">
        <v>5</v>
      </c>
      <c r="F742" s="138">
        <v>13767.839999999997</v>
      </c>
      <c r="G742" s="139"/>
      <c r="H742" s="49"/>
    </row>
    <row r="743" spans="1:8" ht="13" x14ac:dyDescent="0.3">
      <c r="A743" s="141" t="s">
        <v>1187</v>
      </c>
      <c r="B743" s="142"/>
      <c r="C743" s="142"/>
      <c r="D743" s="142"/>
      <c r="E743" s="58">
        <f>SUM(E744:E747)</f>
        <v>16</v>
      </c>
      <c r="F743" s="131">
        <f>SUM(F744:G747)</f>
        <v>81229.350000000006</v>
      </c>
      <c r="G743" s="131"/>
      <c r="H743" s="49"/>
    </row>
    <row r="744" spans="1:8" ht="13" x14ac:dyDescent="0.3">
      <c r="A744" s="123">
        <v>6</v>
      </c>
      <c r="B744" s="125" t="s">
        <v>516</v>
      </c>
      <c r="C744" s="126"/>
      <c r="D744" s="59" t="s">
        <v>1188</v>
      </c>
      <c r="E744" s="60">
        <v>6</v>
      </c>
      <c r="F744" s="127">
        <v>19894.379999999997</v>
      </c>
      <c r="G744" s="127"/>
      <c r="H744" s="49"/>
    </row>
    <row r="745" spans="1:8" ht="13" x14ac:dyDescent="0.3">
      <c r="A745" s="140"/>
      <c r="B745" s="125" t="s">
        <v>525</v>
      </c>
      <c r="C745" s="126"/>
      <c r="D745" s="59" t="s">
        <v>1189</v>
      </c>
      <c r="E745" s="60">
        <v>1</v>
      </c>
      <c r="F745" s="127">
        <v>1964.88</v>
      </c>
      <c r="G745" s="127"/>
      <c r="H745" s="49"/>
    </row>
    <row r="746" spans="1:8" ht="13" x14ac:dyDescent="0.3">
      <c r="A746" s="140"/>
      <c r="B746" s="125" t="s">
        <v>1190</v>
      </c>
      <c r="C746" s="126"/>
      <c r="D746" s="59" t="s">
        <v>1191</v>
      </c>
      <c r="E746" s="60">
        <v>1</v>
      </c>
      <c r="F746" s="127">
        <v>23799.61</v>
      </c>
      <c r="G746" s="127"/>
      <c r="H746" s="49"/>
    </row>
    <row r="747" spans="1:8" ht="13" x14ac:dyDescent="0.3">
      <c r="A747" s="124"/>
      <c r="B747" s="128" t="s">
        <v>1192</v>
      </c>
      <c r="C747" s="129"/>
      <c r="D747" s="59" t="s">
        <v>1193</v>
      </c>
      <c r="E747" s="60">
        <v>8</v>
      </c>
      <c r="F747" s="127">
        <v>35570.480000000003</v>
      </c>
      <c r="G747" s="127"/>
      <c r="H747" s="49"/>
    </row>
    <row r="748" spans="1:8" ht="13" x14ac:dyDescent="0.3">
      <c r="A748" s="143" t="s">
        <v>1194</v>
      </c>
      <c r="B748" s="143"/>
      <c r="C748" s="143"/>
      <c r="D748" s="143"/>
      <c r="E748" s="56">
        <f>SUM(E749:E754)</f>
        <v>176</v>
      </c>
      <c r="F748" s="131">
        <f>SUM(F749:G754)</f>
        <v>2036073.8800000134</v>
      </c>
      <c r="G748" s="131"/>
      <c r="H748" s="49"/>
    </row>
    <row r="749" spans="1:8" ht="13" x14ac:dyDescent="0.3">
      <c r="A749" s="123">
        <v>7</v>
      </c>
      <c r="B749" s="144" t="s">
        <v>1195</v>
      </c>
      <c r="C749" s="145"/>
      <c r="D749" s="63" t="s">
        <v>1196</v>
      </c>
      <c r="E749" s="64">
        <v>1</v>
      </c>
      <c r="F749" s="130">
        <v>2595.96</v>
      </c>
      <c r="G749" s="130"/>
      <c r="H749" s="49"/>
    </row>
    <row r="750" spans="1:8" ht="13" x14ac:dyDescent="0.3">
      <c r="A750" s="140"/>
      <c r="B750" s="144" t="s">
        <v>1197</v>
      </c>
      <c r="C750" s="145"/>
      <c r="D750" s="63" t="s">
        <v>1198</v>
      </c>
      <c r="E750" s="64">
        <v>1</v>
      </c>
      <c r="F750" s="130">
        <v>43.86</v>
      </c>
      <c r="G750" s="130"/>
      <c r="H750" s="49"/>
    </row>
    <row r="751" spans="1:8" ht="13" x14ac:dyDescent="0.3">
      <c r="A751" s="140"/>
      <c r="B751" s="144" t="s">
        <v>1199</v>
      </c>
      <c r="C751" s="145"/>
      <c r="D751" s="63" t="s">
        <v>1200</v>
      </c>
      <c r="E751" s="64">
        <v>1</v>
      </c>
      <c r="F751" s="130">
        <v>380.12</v>
      </c>
      <c r="G751" s="130"/>
      <c r="H751" s="49"/>
    </row>
    <row r="752" spans="1:8" ht="13" x14ac:dyDescent="0.3">
      <c r="A752" s="140"/>
      <c r="B752" s="125" t="s">
        <v>1201</v>
      </c>
      <c r="C752" s="126"/>
      <c r="D752" s="52" t="s">
        <v>1202</v>
      </c>
      <c r="E752" s="64">
        <v>171</v>
      </c>
      <c r="F752" s="130">
        <v>2032617.5900000134</v>
      </c>
      <c r="G752" s="130"/>
      <c r="H752" s="49"/>
    </row>
    <row r="753" spans="1:8" ht="13" x14ac:dyDescent="0.3">
      <c r="A753" s="140"/>
      <c r="B753" s="125" t="s">
        <v>577</v>
      </c>
      <c r="C753" s="126"/>
      <c r="D753" s="52" t="s">
        <v>1203</v>
      </c>
      <c r="E753" s="64">
        <v>1</v>
      </c>
      <c r="F753" s="130">
        <v>202.59</v>
      </c>
      <c r="G753" s="130"/>
      <c r="H753" s="49"/>
    </row>
    <row r="754" spans="1:8" ht="13" x14ac:dyDescent="0.3">
      <c r="A754" s="124"/>
      <c r="B754" s="125" t="s">
        <v>1204</v>
      </c>
      <c r="C754" s="126"/>
      <c r="D754" s="54" t="s">
        <v>1205</v>
      </c>
      <c r="E754" s="64">
        <v>1</v>
      </c>
      <c r="F754" s="130">
        <v>233.76</v>
      </c>
      <c r="G754" s="130"/>
      <c r="H754" s="49"/>
    </row>
    <row r="755" spans="1:8" ht="13" x14ac:dyDescent="0.3">
      <c r="A755" s="119" t="s">
        <v>583</v>
      </c>
      <c r="B755" s="120"/>
      <c r="C755" s="120"/>
      <c r="D755" s="120"/>
      <c r="E755" s="56">
        <f>SUM(E756:E773)</f>
        <v>161</v>
      </c>
      <c r="F755" s="131">
        <f>SUM(F756:G773)</f>
        <v>131985.40000000005</v>
      </c>
      <c r="G755" s="131"/>
      <c r="H755" s="49"/>
    </row>
    <row r="756" spans="1:8" ht="13" x14ac:dyDescent="0.3">
      <c r="A756" s="123">
        <v>8</v>
      </c>
      <c r="B756" s="125" t="s">
        <v>592</v>
      </c>
      <c r="C756" s="126"/>
      <c r="D756" s="52" t="s">
        <v>1206</v>
      </c>
      <c r="E756" s="60">
        <v>2</v>
      </c>
      <c r="F756" s="130">
        <v>1507.8200000000002</v>
      </c>
      <c r="G756" s="130"/>
      <c r="H756" s="49"/>
    </row>
    <row r="757" spans="1:8" ht="13" x14ac:dyDescent="0.3">
      <c r="A757" s="140"/>
      <c r="B757" s="125" t="s">
        <v>598</v>
      </c>
      <c r="C757" s="126"/>
      <c r="D757" s="52" t="s">
        <v>1207</v>
      </c>
      <c r="E757" s="60">
        <v>1</v>
      </c>
      <c r="F757" s="130">
        <v>413.1</v>
      </c>
      <c r="G757" s="130"/>
      <c r="H757" s="49"/>
    </row>
    <row r="758" spans="1:8" ht="13" x14ac:dyDescent="0.3">
      <c r="A758" s="140"/>
      <c r="B758" s="125" t="s">
        <v>1208</v>
      </c>
      <c r="C758" s="126"/>
      <c r="D758" s="52" t="s">
        <v>1209</v>
      </c>
      <c r="E758" s="60">
        <v>3</v>
      </c>
      <c r="F758" s="130">
        <v>9963.6600000000017</v>
      </c>
      <c r="G758" s="130"/>
      <c r="H758" s="49"/>
    </row>
    <row r="759" spans="1:8" ht="13" x14ac:dyDescent="0.3">
      <c r="A759" s="140"/>
      <c r="B759" s="125" t="s">
        <v>1210</v>
      </c>
      <c r="C759" s="126"/>
      <c r="D759" s="52" t="s">
        <v>1211</v>
      </c>
      <c r="E759" s="60">
        <v>3</v>
      </c>
      <c r="F759" s="130">
        <v>3049.88</v>
      </c>
      <c r="G759" s="130"/>
      <c r="H759" s="49"/>
    </row>
    <row r="760" spans="1:8" ht="13" x14ac:dyDescent="0.3">
      <c r="A760" s="140"/>
      <c r="B760" s="125" t="s">
        <v>613</v>
      </c>
      <c r="C760" s="126"/>
      <c r="D760" s="52" t="s">
        <v>1212</v>
      </c>
      <c r="E760" s="60">
        <v>39</v>
      </c>
      <c r="F760" s="130">
        <v>18354.110000000008</v>
      </c>
      <c r="G760" s="130"/>
      <c r="H760" s="49"/>
    </row>
    <row r="761" spans="1:8" ht="13" x14ac:dyDescent="0.3">
      <c r="A761" s="140"/>
      <c r="B761" s="125" t="s">
        <v>1213</v>
      </c>
      <c r="C761" s="126"/>
      <c r="D761" s="52" t="s">
        <v>1214</v>
      </c>
      <c r="E761" s="60">
        <v>2</v>
      </c>
      <c r="F761" s="130">
        <v>3149.21</v>
      </c>
      <c r="G761" s="130"/>
      <c r="H761" s="49"/>
    </row>
    <row r="762" spans="1:8" ht="13" x14ac:dyDescent="0.3">
      <c r="A762" s="140"/>
      <c r="B762" s="125" t="s">
        <v>1215</v>
      </c>
      <c r="C762" s="126"/>
      <c r="D762" s="52" t="s">
        <v>1216</v>
      </c>
      <c r="E762" s="60">
        <v>3</v>
      </c>
      <c r="F762" s="130">
        <v>280.56</v>
      </c>
      <c r="G762" s="130"/>
      <c r="H762" s="49"/>
    </row>
    <row r="763" spans="1:8" ht="13" x14ac:dyDescent="0.3">
      <c r="A763" s="140"/>
      <c r="B763" s="125" t="s">
        <v>1217</v>
      </c>
      <c r="C763" s="126"/>
      <c r="D763" s="52" t="s">
        <v>1218</v>
      </c>
      <c r="E763" s="60">
        <v>27</v>
      </c>
      <c r="F763" s="130">
        <v>9460.6100000000097</v>
      </c>
      <c r="G763" s="130"/>
      <c r="H763" s="49"/>
    </row>
    <row r="764" spans="1:8" ht="13" x14ac:dyDescent="0.3">
      <c r="A764" s="140"/>
      <c r="B764" s="125" t="s">
        <v>1219</v>
      </c>
      <c r="C764" s="126"/>
      <c r="D764" s="52" t="s">
        <v>1220</v>
      </c>
      <c r="E764" s="60">
        <v>6</v>
      </c>
      <c r="F764" s="130">
        <v>798.79</v>
      </c>
      <c r="G764" s="130"/>
      <c r="H764" s="49"/>
    </row>
    <row r="765" spans="1:8" ht="13" x14ac:dyDescent="0.3">
      <c r="A765" s="140"/>
      <c r="B765" s="125" t="s">
        <v>1221</v>
      </c>
      <c r="C765" s="126"/>
      <c r="D765" s="52" t="s">
        <v>1222</v>
      </c>
      <c r="E765" s="60">
        <v>2</v>
      </c>
      <c r="F765" s="130">
        <v>555.52</v>
      </c>
      <c r="G765" s="130"/>
      <c r="H765" s="49"/>
    </row>
    <row r="766" spans="1:8" ht="13" x14ac:dyDescent="0.3">
      <c r="A766" s="140"/>
      <c r="B766" s="125" t="s">
        <v>1223</v>
      </c>
      <c r="C766" s="126"/>
      <c r="D766" s="59" t="s">
        <v>1224</v>
      </c>
      <c r="E766" s="60">
        <v>2</v>
      </c>
      <c r="F766" s="130">
        <v>10535.71</v>
      </c>
      <c r="G766" s="130"/>
      <c r="H766" s="49"/>
    </row>
    <row r="767" spans="1:8" ht="13" x14ac:dyDescent="0.3">
      <c r="A767" s="140"/>
      <c r="B767" s="125" t="s">
        <v>1225</v>
      </c>
      <c r="C767" s="126"/>
      <c r="D767" s="59" t="s">
        <v>1226</v>
      </c>
      <c r="E767" s="60">
        <v>1</v>
      </c>
      <c r="F767" s="130">
        <v>720.8</v>
      </c>
      <c r="G767" s="130"/>
      <c r="H767" s="49"/>
    </row>
    <row r="768" spans="1:8" ht="13" x14ac:dyDescent="0.3">
      <c r="A768" s="140"/>
      <c r="B768" s="125" t="s">
        <v>1227</v>
      </c>
      <c r="C768" s="126"/>
      <c r="D768" s="59" t="s">
        <v>1228</v>
      </c>
      <c r="E768" s="60">
        <v>6</v>
      </c>
      <c r="F768" s="130">
        <v>5992.7599999999993</v>
      </c>
      <c r="G768" s="130"/>
      <c r="H768" s="49"/>
    </row>
    <row r="769" spans="1:8" ht="13" x14ac:dyDescent="0.3">
      <c r="A769" s="140"/>
      <c r="B769" s="125" t="s">
        <v>1229</v>
      </c>
      <c r="C769" s="126"/>
      <c r="D769" s="65" t="s">
        <v>1230</v>
      </c>
      <c r="E769" s="60">
        <v>1</v>
      </c>
      <c r="F769" s="130">
        <v>2551.98</v>
      </c>
      <c r="G769" s="130"/>
      <c r="H769" s="49"/>
    </row>
    <row r="770" spans="1:8" ht="13" x14ac:dyDescent="0.3">
      <c r="A770" s="140"/>
      <c r="B770" s="125" t="s">
        <v>637</v>
      </c>
      <c r="C770" s="126"/>
      <c r="D770" s="52" t="s">
        <v>1231</v>
      </c>
      <c r="E770" s="60">
        <v>55</v>
      </c>
      <c r="F770" s="130">
        <v>43086.350000000035</v>
      </c>
      <c r="G770" s="130"/>
      <c r="H770" s="49"/>
    </row>
    <row r="771" spans="1:8" ht="13" x14ac:dyDescent="0.3">
      <c r="A771" s="140"/>
      <c r="B771" s="125" t="s">
        <v>1232</v>
      </c>
      <c r="C771" s="126"/>
      <c r="D771" s="59" t="s">
        <v>1233</v>
      </c>
      <c r="E771" s="60">
        <v>3</v>
      </c>
      <c r="F771" s="130">
        <v>19980.950000000004</v>
      </c>
      <c r="G771" s="130"/>
      <c r="H771" s="49"/>
    </row>
    <row r="772" spans="1:8" ht="13" x14ac:dyDescent="0.3">
      <c r="A772" s="140"/>
      <c r="B772" s="125" t="s">
        <v>1234</v>
      </c>
      <c r="C772" s="126"/>
      <c r="D772" s="59" t="s">
        <v>1235</v>
      </c>
      <c r="E772" s="60">
        <v>3</v>
      </c>
      <c r="F772" s="130">
        <v>594.15</v>
      </c>
      <c r="G772" s="130"/>
      <c r="H772" s="49"/>
    </row>
    <row r="773" spans="1:8" ht="13" x14ac:dyDescent="0.3">
      <c r="A773" s="124"/>
      <c r="B773" s="125" t="s">
        <v>1236</v>
      </c>
      <c r="C773" s="126"/>
      <c r="D773" s="52" t="s">
        <v>1237</v>
      </c>
      <c r="E773" s="60">
        <v>2</v>
      </c>
      <c r="F773" s="130">
        <v>989.43999999999983</v>
      </c>
      <c r="G773" s="130"/>
      <c r="H773" s="49"/>
    </row>
    <row r="774" spans="1:8" ht="13" x14ac:dyDescent="0.3">
      <c r="A774" s="141" t="s">
        <v>646</v>
      </c>
      <c r="B774" s="142"/>
      <c r="C774" s="142"/>
      <c r="D774" s="142"/>
      <c r="E774" s="58">
        <f>SUM(E775:E776)</f>
        <v>3</v>
      </c>
      <c r="F774" s="131">
        <f>SUM(F775:G776)</f>
        <v>1273</v>
      </c>
      <c r="G774" s="131"/>
      <c r="H774" s="49"/>
    </row>
    <row r="775" spans="1:8" ht="13" x14ac:dyDescent="0.3">
      <c r="A775" s="123">
        <v>9</v>
      </c>
      <c r="B775" s="125" t="s">
        <v>1238</v>
      </c>
      <c r="C775" s="126"/>
      <c r="D775" s="59" t="s">
        <v>1239</v>
      </c>
      <c r="E775" s="60">
        <v>1</v>
      </c>
      <c r="F775" s="130">
        <v>751.46</v>
      </c>
      <c r="G775" s="130"/>
      <c r="H775" s="49"/>
    </row>
    <row r="776" spans="1:8" ht="13" x14ac:dyDescent="0.3">
      <c r="A776" s="124"/>
      <c r="B776" s="125" t="s">
        <v>1240</v>
      </c>
      <c r="C776" s="126"/>
      <c r="D776" s="59" t="s">
        <v>1241</v>
      </c>
      <c r="E776" s="60">
        <v>2</v>
      </c>
      <c r="F776" s="130">
        <v>521.54</v>
      </c>
      <c r="G776" s="130"/>
      <c r="H776" s="49"/>
    </row>
    <row r="777" spans="1:8" ht="13" x14ac:dyDescent="0.3">
      <c r="A777" s="141" t="s">
        <v>695</v>
      </c>
      <c r="B777" s="142"/>
      <c r="C777" s="142"/>
      <c r="D777" s="142"/>
      <c r="E777" s="58">
        <f>SUM(E778:E785)</f>
        <v>86</v>
      </c>
      <c r="F777" s="131">
        <f>SUM(F778:G785)</f>
        <v>107767.68999999999</v>
      </c>
      <c r="G777" s="131"/>
      <c r="H777" s="49"/>
    </row>
    <row r="778" spans="1:8" ht="13" x14ac:dyDescent="0.3">
      <c r="A778" s="123">
        <v>10</v>
      </c>
      <c r="B778" s="125" t="s">
        <v>706</v>
      </c>
      <c r="C778" s="126"/>
      <c r="D778" s="54" t="s">
        <v>1242</v>
      </c>
      <c r="E778" s="60">
        <v>1</v>
      </c>
      <c r="F778" s="130">
        <v>8247.48</v>
      </c>
      <c r="G778" s="130"/>
      <c r="H778" s="49"/>
    </row>
    <row r="779" spans="1:8" ht="13" x14ac:dyDescent="0.3">
      <c r="A779" s="140"/>
      <c r="B779" s="125" t="s">
        <v>1243</v>
      </c>
      <c r="C779" s="126"/>
      <c r="D779" s="54" t="s">
        <v>1244</v>
      </c>
      <c r="E779" s="60">
        <v>4</v>
      </c>
      <c r="F779" s="130">
        <v>6053.5499999999993</v>
      </c>
      <c r="G779" s="130"/>
      <c r="H779" s="49"/>
    </row>
    <row r="780" spans="1:8" ht="13" x14ac:dyDescent="0.3">
      <c r="A780" s="140"/>
      <c r="B780" s="125" t="s">
        <v>1245</v>
      </c>
      <c r="C780" s="126"/>
      <c r="D780" s="54" t="s">
        <v>1246</v>
      </c>
      <c r="E780" s="60">
        <v>1</v>
      </c>
      <c r="F780" s="130">
        <v>378.1</v>
      </c>
      <c r="G780" s="130"/>
      <c r="H780" s="49"/>
    </row>
    <row r="781" spans="1:8" ht="13" x14ac:dyDescent="0.3">
      <c r="A781" s="140"/>
      <c r="B781" s="125" t="s">
        <v>1247</v>
      </c>
      <c r="C781" s="126"/>
      <c r="D781" s="52" t="s">
        <v>1248</v>
      </c>
      <c r="E781" s="60">
        <v>20</v>
      </c>
      <c r="F781" s="130">
        <v>49838.270000000011</v>
      </c>
      <c r="G781" s="130"/>
      <c r="H781" s="49"/>
    </row>
    <row r="782" spans="1:8" ht="13" x14ac:dyDescent="0.3">
      <c r="A782" s="140"/>
      <c r="B782" s="125" t="s">
        <v>1249</v>
      </c>
      <c r="C782" s="126"/>
      <c r="D782" s="52" t="s">
        <v>1250</v>
      </c>
      <c r="E782" s="60">
        <v>1</v>
      </c>
      <c r="F782" s="130">
        <v>2189</v>
      </c>
      <c r="G782" s="130"/>
      <c r="H782" s="49"/>
    </row>
    <row r="783" spans="1:8" ht="13" x14ac:dyDescent="0.3">
      <c r="A783" s="140"/>
      <c r="B783" s="125" t="s">
        <v>1251</v>
      </c>
      <c r="C783" s="126"/>
      <c r="D783" s="52" t="s">
        <v>1252</v>
      </c>
      <c r="E783" s="60">
        <v>1</v>
      </c>
      <c r="F783" s="130">
        <v>11198.460000000001</v>
      </c>
      <c r="G783" s="130"/>
      <c r="H783" s="49"/>
    </row>
    <row r="784" spans="1:8" ht="13" x14ac:dyDescent="0.3">
      <c r="A784" s="140"/>
      <c r="B784" s="125" t="s">
        <v>1253</v>
      </c>
      <c r="C784" s="126"/>
      <c r="D784" s="66" t="s">
        <v>1254</v>
      </c>
      <c r="E784" s="60">
        <v>57</v>
      </c>
      <c r="F784" s="130">
        <v>29707.829999999969</v>
      </c>
      <c r="G784" s="130"/>
      <c r="H784" s="49"/>
    </row>
    <row r="785" spans="1:8" ht="13" x14ac:dyDescent="0.3">
      <c r="A785" s="124"/>
      <c r="B785" s="125" t="s">
        <v>1255</v>
      </c>
      <c r="C785" s="126"/>
      <c r="D785" s="66" t="s">
        <v>1256</v>
      </c>
      <c r="E785" s="60">
        <v>1</v>
      </c>
      <c r="F785" s="130">
        <v>155</v>
      </c>
      <c r="G785" s="130"/>
      <c r="H785" s="49"/>
    </row>
    <row r="786" spans="1:8" ht="13" x14ac:dyDescent="0.3">
      <c r="A786" s="143" t="s">
        <v>1257</v>
      </c>
      <c r="B786" s="143"/>
      <c r="C786" s="143"/>
      <c r="D786" s="143"/>
      <c r="E786" s="56">
        <f>SUM(E787:E797)</f>
        <v>33</v>
      </c>
      <c r="F786" s="131">
        <f>SUM(F787:G797)</f>
        <v>179988.75999999995</v>
      </c>
      <c r="G786" s="131"/>
      <c r="H786" s="49"/>
    </row>
    <row r="787" spans="1:8" ht="13" x14ac:dyDescent="0.3">
      <c r="A787" s="123">
        <v>11</v>
      </c>
      <c r="B787" s="125" t="s">
        <v>1258</v>
      </c>
      <c r="C787" s="126"/>
      <c r="D787" s="59" t="s">
        <v>1259</v>
      </c>
      <c r="E787" s="67">
        <v>4</v>
      </c>
      <c r="F787" s="138">
        <v>17165.400000000001</v>
      </c>
      <c r="G787" s="139"/>
      <c r="H787" s="49"/>
    </row>
    <row r="788" spans="1:8" ht="13" x14ac:dyDescent="0.3">
      <c r="A788" s="140"/>
      <c r="B788" s="125" t="s">
        <v>1260</v>
      </c>
      <c r="C788" s="126"/>
      <c r="D788" s="59" t="s">
        <v>1261</v>
      </c>
      <c r="E788" s="67">
        <v>1</v>
      </c>
      <c r="F788" s="138">
        <v>2804.75</v>
      </c>
      <c r="G788" s="139"/>
      <c r="H788" s="49"/>
    </row>
    <row r="789" spans="1:8" ht="13" x14ac:dyDescent="0.3">
      <c r="A789" s="140"/>
      <c r="B789" s="125" t="s">
        <v>1262</v>
      </c>
      <c r="C789" s="126"/>
      <c r="D789" s="59" t="s">
        <v>1263</v>
      </c>
      <c r="E789" s="67">
        <v>2</v>
      </c>
      <c r="F789" s="138">
        <v>10849.98</v>
      </c>
      <c r="G789" s="139"/>
      <c r="H789" s="49"/>
    </row>
    <row r="790" spans="1:8" ht="13" x14ac:dyDescent="0.3">
      <c r="A790" s="140"/>
      <c r="B790" s="125" t="s">
        <v>1264</v>
      </c>
      <c r="C790" s="126"/>
      <c r="D790" s="59" t="s">
        <v>1265</v>
      </c>
      <c r="E790" s="67">
        <v>3</v>
      </c>
      <c r="F790" s="138">
        <v>20247.650000000005</v>
      </c>
      <c r="G790" s="139"/>
      <c r="H790" s="49"/>
    </row>
    <row r="791" spans="1:8" ht="13" x14ac:dyDescent="0.3">
      <c r="A791" s="140"/>
      <c r="B791" s="125" t="s">
        <v>754</v>
      </c>
      <c r="C791" s="126"/>
      <c r="D791" s="59" t="s">
        <v>1266</v>
      </c>
      <c r="E791" s="67">
        <v>7</v>
      </c>
      <c r="F791" s="138">
        <v>42768.799999999988</v>
      </c>
      <c r="G791" s="139"/>
      <c r="H791" s="49"/>
    </row>
    <row r="792" spans="1:8" ht="13" x14ac:dyDescent="0.3">
      <c r="A792" s="140"/>
      <c r="B792" s="125" t="s">
        <v>757</v>
      </c>
      <c r="C792" s="126"/>
      <c r="D792" s="59" t="s">
        <v>1267</v>
      </c>
      <c r="E792" s="67">
        <v>5</v>
      </c>
      <c r="F792" s="138">
        <v>42421.37999999999</v>
      </c>
      <c r="G792" s="139"/>
      <c r="H792" s="49"/>
    </row>
    <row r="793" spans="1:8" ht="13" x14ac:dyDescent="0.3">
      <c r="A793" s="140"/>
      <c r="B793" s="125" t="s">
        <v>760</v>
      </c>
      <c r="C793" s="126"/>
      <c r="D793" s="59" t="s">
        <v>1268</v>
      </c>
      <c r="E793" s="67">
        <v>2</v>
      </c>
      <c r="F793" s="138">
        <v>14511</v>
      </c>
      <c r="G793" s="139"/>
      <c r="H793" s="49"/>
    </row>
    <row r="794" spans="1:8" ht="13" x14ac:dyDescent="0.3">
      <c r="A794" s="140"/>
      <c r="B794" s="125" t="s">
        <v>763</v>
      </c>
      <c r="C794" s="126"/>
      <c r="D794" s="52" t="s">
        <v>1269</v>
      </c>
      <c r="E794" s="67">
        <v>1</v>
      </c>
      <c r="F794" s="138">
        <v>1447.1100000000001</v>
      </c>
      <c r="G794" s="139"/>
      <c r="H794" s="49"/>
    </row>
    <row r="795" spans="1:8" ht="13" x14ac:dyDescent="0.3">
      <c r="A795" s="140"/>
      <c r="B795" s="125" t="s">
        <v>766</v>
      </c>
      <c r="C795" s="126"/>
      <c r="D795" s="52" t="s">
        <v>1270</v>
      </c>
      <c r="E795" s="67">
        <v>2</v>
      </c>
      <c r="F795" s="138">
        <v>1125.19</v>
      </c>
      <c r="G795" s="139"/>
      <c r="H795" s="49"/>
    </row>
    <row r="796" spans="1:8" ht="13" x14ac:dyDescent="0.3">
      <c r="A796" s="140"/>
      <c r="B796" s="125" t="s">
        <v>1271</v>
      </c>
      <c r="C796" s="126"/>
      <c r="D796" s="66" t="s">
        <v>1272</v>
      </c>
      <c r="E796" s="67">
        <v>4</v>
      </c>
      <c r="F796" s="138">
        <v>7221.59</v>
      </c>
      <c r="G796" s="139"/>
      <c r="H796" s="49"/>
    </row>
    <row r="797" spans="1:8" ht="13" x14ac:dyDescent="0.3">
      <c r="A797" s="124"/>
      <c r="B797" s="125" t="s">
        <v>1273</v>
      </c>
      <c r="C797" s="126"/>
      <c r="D797" s="52" t="s">
        <v>1274</v>
      </c>
      <c r="E797" s="67">
        <v>2</v>
      </c>
      <c r="F797" s="138">
        <v>19425.91</v>
      </c>
      <c r="G797" s="139"/>
      <c r="H797" s="49"/>
    </row>
    <row r="798" spans="1:8" ht="13" x14ac:dyDescent="0.3">
      <c r="A798" s="68" t="s">
        <v>1275</v>
      </c>
      <c r="B798" s="61"/>
      <c r="C798" s="62"/>
      <c r="D798" s="62"/>
      <c r="E798" s="58">
        <f>SUM(E799:E800)</f>
        <v>3</v>
      </c>
      <c r="F798" s="121">
        <f>SUM(F799:G800)</f>
        <v>2193.0500000000006</v>
      </c>
      <c r="G798" s="122"/>
      <c r="H798" s="49"/>
    </row>
    <row r="799" spans="1:8" ht="13" x14ac:dyDescent="0.3">
      <c r="A799" s="123">
        <v>12</v>
      </c>
      <c r="B799" s="132" t="s">
        <v>1276</v>
      </c>
      <c r="C799" s="132"/>
      <c r="D799" s="59" t="s">
        <v>1277</v>
      </c>
      <c r="E799" s="60">
        <v>2</v>
      </c>
      <c r="F799" s="130">
        <v>1324.3700000000006</v>
      </c>
      <c r="G799" s="127"/>
      <c r="H799" s="49"/>
    </row>
    <row r="800" spans="1:8" ht="13" x14ac:dyDescent="0.3">
      <c r="A800" s="124"/>
      <c r="B800" s="132" t="s">
        <v>1278</v>
      </c>
      <c r="C800" s="132"/>
      <c r="D800" s="59" t="s">
        <v>1279</v>
      </c>
      <c r="E800" s="60">
        <v>1</v>
      </c>
      <c r="F800" s="130">
        <v>868.68</v>
      </c>
      <c r="G800" s="127"/>
      <c r="H800" s="49"/>
    </row>
    <row r="801" spans="1:8" ht="13" x14ac:dyDescent="0.3">
      <c r="A801" s="68" t="s">
        <v>793</v>
      </c>
      <c r="B801" s="61"/>
      <c r="C801" s="62"/>
      <c r="D801" s="62"/>
      <c r="E801" s="58">
        <f>SUM(E802:E813)</f>
        <v>59</v>
      </c>
      <c r="F801" s="121">
        <f>SUM(F802:G813)</f>
        <v>192643.50999999998</v>
      </c>
      <c r="G801" s="122"/>
      <c r="H801" s="49"/>
    </row>
    <row r="802" spans="1:8" ht="13" x14ac:dyDescent="0.3">
      <c r="A802" s="123">
        <v>13</v>
      </c>
      <c r="B802" s="125" t="s">
        <v>1280</v>
      </c>
      <c r="C802" s="126"/>
      <c r="D802" s="66" t="s">
        <v>1281</v>
      </c>
      <c r="E802" s="60">
        <v>6</v>
      </c>
      <c r="F802" s="138">
        <v>5161.5799999999981</v>
      </c>
      <c r="G802" s="139"/>
      <c r="H802" s="49"/>
    </row>
    <row r="803" spans="1:8" ht="13" x14ac:dyDescent="0.3">
      <c r="A803" s="140"/>
      <c r="B803" s="125" t="s">
        <v>1282</v>
      </c>
      <c r="C803" s="126"/>
      <c r="D803" s="66" t="s">
        <v>1283</v>
      </c>
      <c r="E803" s="60">
        <v>1</v>
      </c>
      <c r="F803" s="138">
        <v>507</v>
      </c>
      <c r="G803" s="139"/>
      <c r="H803" s="49"/>
    </row>
    <row r="804" spans="1:8" ht="13" x14ac:dyDescent="0.3">
      <c r="A804" s="140"/>
      <c r="B804" s="50" t="s">
        <v>1284</v>
      </c>
      <c r="C804" s="51"/>
      <c r="D804" s="66" t="s">
        <v>1285</v>
      </c>
      <c r="E804" s="60">
        <v>2</v>
      </c>
      <c r="F804" s="138">
        <v>2281.14</v>
      </c>
      <c r="G804" s="139"/>
      <c r="H804" s="49"/>
    </row>
    <row r="805" spans="1:8" ht="13" x14ac:dyDescent="0.3">
      <c r="A805" s="140"/>
      <c r="B805" s="125" t="s">
        <v>1286</v>
      </c>
      <c r="C805" s="126"/>
      <c r="D805" s="52" t="s">
        <v>1287</v>
      </c>
      <c r="E805" s="60">
        <v>3</v>
      </c>
      <c r="F805" s="138">
        <v>19448.720000000019</v>
      </c>
      <c r="G805" s="139"/>
      <c r="H805" s="49"/>
    </row>
    <row r="806" spans="1:8" ht="13" x14ac:dyDescent="0.3">
      <c r="A806" s="140"/>
      <c r="B806" s="125" t="s">
        <v>1288</v>
      </c>
      <c r="C806" s="126"/>
      <c r="D806" s="52" t="s">
        <v>1289</v>
      </c>
      <c r="E806" s="60">
        <v>1</v>
      </c>
      <c r="F806" s="138">
        <v>100.16</v>
      </c>
      <c r="G806" s="139"/>
      <c r="H806" s="49"/>
    </row>
    <row r="807" spans="1:8" ht="13" x14ac:dyDescent="0.3">
      <c r="A807" s="140"/>
      <c r="B807" s="125" t="s">
        <v>1290</v>
      </c>
      <c r="C807" s="126"/>
      <c r="D807" s="52" t="s">
        <v>1291</v>
      </c>
      <c r="E807" s="60">
        <v>15</v>
      </c>
      <c r="F807" s="138">
        <v>155407.63999999998</v>
      </c>
      <c r="G807" s="139"/>
      <c r="H807" s="49"/>
    </row>
    <row r="808" spans="1:8" ht="13" x14ac:dyDescent="0.3">
      <c r="A808" s="140"/>
      <c r="B808" s="125" t="s">
        <v>1292</v>
      </c>
      <c r="C808" s="126"/>
      <c r="D808" s="52" t="s">
        <v>1293</v>
      </c>
      <c r="E808" s="60">
        <v>1</v>
      </c>
      <c r="F808" s="138">
        <v>3378.2299999999991</v>
      </c>
      <c r="G808" s="139"/>
      <c r="H808" s="49"/>
    </row>
    <row r="809" spans="1:8" ht="13" x14ac:dyDescent="0.3">
      <c r="A809" s="140"/>
      <c r="B809" s="125" t="s">
        <v>1294</v>
      </c>
      <c r="C809" s="126"/>
      <c r="D809" s="52" t="s">
        <v>1295</v>
      </c>
      <c r="E809" s="60">
        <v>3</v>
      </c>
      <c r="F809" s="138">
        <v>2845.7699999999995</v>
      </c>
      <c r="G809" s="139"/>
      <c r="H809" s="49"/>
    </row>
    <row r="810" spans="1:8" ht="13" x14ac:dyDescent="0.3">
      <c r="A810" s="140"/>
      <c r="B810" s="125" t="s">
        <v>799</v>
      </c>
      <c r="C810" s="126"/>
      <c r="D810" s="52" t="s">
        <v>1296</v>
      </c>
      <c r="E810" s="60">
        <v>21</v>
      </c>
      <c r="F810" s="138">
        <v>2248.8600000000006</v>
      </c>
      <c r="G810" s="139"/>
      <c r="H810" s="49"/>
    </row>
    <row r="811" spans="1:8" ht="13" x14ac:dyDescent="0.3">
      <c r="A811" s="140"/>
      <c r="B811" s="125" t="s">
        <v>1297</v>
      </c>
      <c r="C811" s="126"/>
      <c r="D811" s="52" t="s">
        <v>1298</v>
      </c>
      <c r="E811" s="60">
        <v>4</v>
      </c>
      <c r="F811" s="138">
        <v>540.36999999999989</v>
      </c>
      <c r="G811" s="139"/>
      <c r="H811" s="49"/>
    </row>
    <row r="812" spans="1:8" ht="13" x14ac:dyDescent="0.3">
      <c r="A812" s="140"/>
      <c r="B812" s="125" t="s">
        <v>1299</v>
      </c>
      <c r="C812" s="126"/>
      <c r="D812" s="52" t="s">
        <v>1300</v>
      </c>
      <c r="E812" s="60">
        <v>1</v>
      </c>
      <c r="F812" s="138">
        <v>493.04</v>
      </c>
      <c r="G812" s="139"/>
      <c r="H812" s="49"/>
    </row>
    <row r="813" spans="1:8" ht="13" x14ac:dyDescent="0.3">
      <c r="A813" s="124"/>
      <c r="B813" s="125" t="s">
        <v>1301</v>
      </c>
      <c r="C813" s="126"/>
      <c r="D813" s="52" t="s">
        <v>1302</v>
      </c>
      <c r="E813" s="60">
        <v>1</v>
      </c>
      <c r="F813" s="138">
        <v>231</v>
      </c>
      <c r="G813" s="139"/>
      <c r="H813" s="49"/>
    </row>
    <row r="814" spans="1:8" ht="13" x14ac:dyDescent="0.3">
      <c r="A814" s="143" t="s">
        <v>805</v>
      </c>
      <c r="B814" s="143"/>
      <c r="C814" s="143"/>
      <c r="D814" s="143"/>
      <c r="E814" s="56">
        <f>SUM(E815:E831)</f>
        <v>321</v>
      </c>
      <c r="F814" s="121">
        <f>SUM(F815:G831)</f>
        <v>442773.0900000002</v>
      </c>
      <c r="G814" s="122"/>
      <c r="H814" s="49"/>
    </row>
    <row r="815" spans="1:8" ht="13" x14ac:dyDescent="0.3">
      <c r="A815" s="123">
        <v>14</v>
      </c>
      <c r="B815" s="125" t="s">
        <v>1303</v>
      </c>
      <c r="C815" s="126"/>
      <c r="D815" s="52" t="s">
        <v>1304</v>
      </c>
      <c r="E815" s="67">
        <v>2</v>
      </c>
      <c r="F815" s="138">
        <v>5096.3</v>
      </c>
      <c r="G815" s="139"/>
      <c r="H815" s="49"/>
    </row>
    <row r="816" spans="1:8" ht="13" x14ac:dyDescent="0.3">
      <c r="A816" s="140"/>
      <c r="B816" s="125" t="s">
        <v>1305</v>
      </c>
      <c r="C816" s="126"/>
      <c r="D816" s="52" t="s">
        <v>1306</v>
      </c>
      <c r="E816" s="67">
        <v>1</v>
      </c>
      <c r="F816" s="138">
        <v>11200</v>
      </c>
      <c r="G816" s="139"/>
      <c r="H816" s="49"/>
    </row>
    <row r="817" spans="1:8" ht="13" x14ac:dyDescent="0.3">
      <c r="A817" s="140"/>
      <c r="B817" s="125" t="s">
        <v>1307</v>
      </c>
      <c r="C817" s="126"/>
      <c r="D817" s="52" t="s">
        <v>1308</v>
      </c>
      <c r="E817" s="67">
        <v>1</v>
      </c>
      <c r="F817" s="138">
        <v>862.93000000000018</v>
      </c>
      <c r="G817" s="139"/>
      <c r="H817" s="49"/>
    </row>
    <row r="818" spans="1:8" ht="13" x14ac:dyDescent="0.3">
      <c r="A818" s="140"/>
      <c r="B818" s="125" t="s">
        <v>1309</v>
      </c>
      <c r="C818" s="126"/>
      <c r="D818" s="52" t="s">
        <v>1310</v>
      </c>
      <c r="E818" s="67">
        <v>2</v>
      </c>
      <c r="F818" s="138">
        <v>2336.3999999999996</v>
      </c>
      <c r="G818" s="139"/>
      <c r="H818" s="49"/>
    </row>
    <row r="819" spans="1:8" ht="13" x14ac:dyDescent="0.3">
      <c r="A819" s="140"/>
      <c r="B819" s="125" t="s">
        <v>862</v>
      </c>
      <c r="C819" s="126"/>
      <c r="D819" s="52" t="s">
        <v>1311</v>
      </c>
      <c r="E819" s="67">
        <v>5</v>
      </c>
      <c r="F819" s="138">
        <v>1321.03</v>
      </c>
      <c r="G819" s="139"/>
      <c r="H819" s="49"/>
    </row>
    <row r="820" spans="1:8" ht="13" x14ac:dyDescent="0.3">
      <c r="A820" s="140"/>
      <c r="B820" s="125" t="s">
        <v>1312</v>
      </c>
      <c r="C820" s="126"/>
      <c r="D820" s="52" t="s">
        <v>1313</v>
      </c>
      <c r="E820" s="67">
        <v>9</v>
      </c>
      <c r="F820" s="138">
        <v>26081.730000000003</v>
      </c>
      <c r="G820" s="139"/>
      <c r="H820" s="49"/>
    </row>
    <row r="821" spans="1:8" ht="13" x14ac:dyDescent="0.3">
      <c r="A821" s="140"/>
      <c r="B821" s="125" t="s">
        <v>1314</v>
      </c>
      <c r="C821" s="126"/>
      <c r="D821" s="52" t="s">
        <v>1315</v>
      </c>
      <c r="E821" s="67">
        <v>5</v>
      </c>
      <c r="F821" s="138">
        <v>4679.25</v>
      </c>
      <c r="G821" s="139"/>
      <c r="H821" s="49"/>
    </row>
    <row r="822" spans="1:8" ht="13" x14ac:dyDescent="0.3">
      <c r="A822" s="140"/>
      <c r="B822" s="125" t="s">
        <v>828</v>
      </c>
      <c r="C822" s="126"/>
      <c r="D822" s="52" t="s">
        <v>1316</v>
      </c>
      <c r="E822" s="67">
        <v>217</v>
      </c>
      <c r="F822" s="138">
        <v>244601.95000000024</v>
      </c>
      <c r="G822" s="139"/>
      <c r="H822" s="49"/>
    </row>
    <row r="823" spans="1:8" ht="13" x14ac:dyDescent="0.3">
      <c r="A823" s="140"/>
      <c r="B823" s="125" t="s">
        <v>1317</v>
      </c>
      <c r="C823" s="126"/>
      <c r="D823" s="59" t="s">
        <v>1318</v>
      </c>
      <c r="E823" s="67">
        <v>24</v>
      </c>
      <c r="F823" s="138">
        <v>56675.19000000001</v>
      </c>
      <c r="G823" s="139"/>
      <c r="H823" s="49"/>
    </row>
    <row r="824" spans="1:8" ht="13" x14ac:dyDescent="0.3">
      <c r="A824" s="140"/>
      <c r="B824" s="125" t="s">
        <v>893</v>
      </c>
      <c r="C824" s="126"/>
      <c r="D824" s="52" t="s">
        <v>1319</v>
      </c>
      <c r="E824" s="67">
        <v>1</v>
      </c>
      <c r="F824" s="138">
        <v>4742.96</v>
      </c>
      <c r="G824" s="139"/>
      <c r="H824" s="49"/>
    </row>
    <row r="825" spans="1:8" ht="13" x14ac:dyDescent="0.3">
      <c r="A825" s="140"/>
      <c r="B825" s="125" t="s">
        <v>1320</v>
      </c>
      <c r="C825" s="126"/>
      <c r="D825" s="52" t="s">
        <v>1321</v>
      </c>
      <c r="E825" s="67">
        <v>2</v>
      </c>
      <c r="F825" s="138">
        <v>28452.719999999998</v>
      </c>
      <c r="G825" s="139"/>
      <c r="H825" s="49"/>
    </row>
    <row r="826" spans="1:8" ht="13" x14ac:dyDescent="0.3">
      <c r="A826" s="140"/>
      <c r="B826" s="125" t="s">
        <v>840</v>
      </c>
      <c r="C826" s="126"/>
      <c r="D826" s="52" t="s">
        <v>1322</v>
      </c>
      <c r="E826" s="67">
        <v>1</v>
      </c>
      <c r="F826" s="138">
        <v>969.6</v>
      </c>
      <c r="G826" s="139"/>
      <c r="H826" s="49"/>
    </row>
    <row r="827" spans="1:8" ht="13" x14ac:dyDescent="0.3">
      <c r="A827" s="140"/>
      <c r="B827" s="125" t="s">
        <v>1323</v>
      </c>
      <c r="C827" s="126"/>
      <c r="D827" s="59" t="s">
        <v>1324</v>
      </c>
      <c r="E827" s="67">
        <v>23</v>
      </c>
      <c r="F827" s="138">
        <v>9683.52</v>
      </c>
      <c r="G827" s="139"/>
      <c r="H827" s="49"/>
    </row>
    <row r="828" spans="1:8" ht="13" x14ac:dyDescent="0.3">
      <c r="A828" s="140"/>
      <c r="B828" s="125" t="s">
        <v>1325</v>
      </c>
      <c r="C828" s="126"/>
      <c r="D828" s="59" t="s">
        <v>1326</v>
      </c>
      <c r="E828" s="67">
        <v>2</v>
      </c>
      <c r="F828" s="138">
        <v>26356.559999999998</v>
      </c>
      <c r="G828" s="139"/>
      <c r="H828" s="49"/>
    </row>
    <row r="829" spans="1:8" ht="13" x14ac:dyDescent="0.3">
      <c r="A829" s="140"/>
      <c r="B829" s="125" t="s">
        <v>1327</v>
      </c>
      <c r="C829" s="126"/>
      <c r="D829" s="52" t="s">
        <v>1328</v>
      </c>
      <c r="E829" s="67">
        <v>1</v>
      </c>
      <c r="F829" s="138">
        <v>658.6</v>
      </c>
      <c r="G829" s="139"/>
      <c r="H829" s="49"/>
    </row>
    <row r="830" spans="1:8" ht="13" x14ac:dyDescent="0.3">
      <c r="A830" s="140"/>
      <c r="B830" s="125" t="s">
        <v>1329</v>
      </c>
      <c r="C830" s="126"/>
      <c r="D830" s="52" t="s">
        <v>1330</v>
      </c>
      <c r="E830" s="67">
        <v>1</v>
      </c>
      <c r="F830" s="138">
        <v>3109.8</v>
      </c>
      <c r="G830" s="139"/>
      <c r="H830" s="49"/>
    </row>
    <row r="831" spans="1:8" ht="13" x14ac:dyDescent="0.3">
      <c r="A831" s="124"/>
      <c r="B831" s="125" t="s">
        <v>896</v>
      </c>
      <c r="C831" s="126"/>
      <c r="D831" s="52" t="s">
        <v>1331</v>
      </c>
      <c r="E831" s="67">
        <v>24</v>
      </c>
      <c r="F831" s="138">
        <v>15944.550000000005</v>
      </c>
      <c r="G831" s="139"/>
      <c r="H831" s="49"/>
    </row>
    <row r="832" spans="1:8" ht="13" x14ac:dyDescent="0.3">
      <c r="A832" s="141" t="s">
        <v>899</v>
      </c>
      <c r="B832" s="142"/>
      <c r="C832" s="142"/>
      <c r="D832" s="142"/>
      <c r="E832" s="56">
        <f>SUM(E833:E833)</f>
        <v>1</v>
      </c>
      <c r="F832" s="121">
        <f>SUM(F833:G833)</f>
        <v>591.36</v>
      </c>
      <c r="G832" s="122"/>
      <c r="H832" s="49"/>
    </row>
    <row r="833" spans="1:8" ht="13" x14ac:dyDescent="0.3">
      <c r="A833" s="69">
        <v>15</v>
      </c>
      <c r="B833" s="125" t="s">
        <v>950</v>
      </c>
      <c r="C833" s="126"/>
      <c r="D833" s="59" t="s">
        <v>1332</v>
      </c>
      <c r="E833" s="60">
        <v>1</v>
      </c>
      <c r="F833" s="138">
        <v>591.36</v>
      </c>
      <c r="G833" s="139"/>
      <c r="H833" s="49"/>
    </row>
    <row r="834" spans="1:8" ht="13" x14ac:dyDescent="0.3">
      <c r="A834" s="119" t="s">
        <v>974</v>
      </c>
      <c r="B834" s="120"/>
      <c r="C834" s="120"/>
      <c r="D834" s="120"/>
      <c r="E834" s="58">
        <f>SUM(E835:E838)</f>
        <v>26</v>
      </c>
      <c r="F834" s="121">
        <f>SUM(F835:G838)</f>
        <v>88382.820000000036</v>
      </c>
      <c r="G834" s="122"/>
      <c r="H834" s="49"/>
    </row>
    <row r="835" spans="1:8" ht="13" x14ac:dyDescent="0.3">
      <c r="A835" s="123">
        <v>16</v>
      </c>
      <c r="B835" s="125" t="s">
        <v>977</v>
      </c>
      <c r="C835" s="126"/>
      <c r="D835" s="52" t="s">
        <v>1333</v>
      </c>
      <c r="E835" s="70">
        <v>3</v>
      </c>
      <c r="F835" s="133">
        <v>8282.7800000000007</v>
      </c>
      <c r="G835" s="134"/>
      <c r="H835" s="49"/>
    </row>
    <row r="836" spans="1:8" ht="13" x14ac:dyDescent="0.3">
      <c r="A836" s="140"/>
      <c r="B836" s="125" t="s">
        <v>980</v>
      </c>
      <c r="C836" s="126"/>
      <c r="D836" s="52" t="s">
        <v>1334</v>
      </c>
      <c r="E836" s="70">
        <v>16</v>
      </c>
      <c r="F836" s="133">
        <v>77376.660000000033</v>
      </c>
      <c r="G836" s="134"/>
      <c r="H836" s="49"/>
    </row>
    <row r="837" spans="1:8" ht="13" x14ac:dyDescent="0.3">
      <c r="A837" s="140"/>
      <c r="B837" s="125" t="s">
        <v>983</v>
      </c>
      <c r="C837" s="126"/>
      <c r="D837" s="59" t="s">
        <v>1335</v>
      </c>
      <c r="E837" s="70">
        <v>1</v>
      </c>
      <c r="F837" s="133">
        <v>28.92</v>
      </c>
      <c r="G837" s="134"/>
      <c r="H837" s="49"/>
    </row>
    <row r="838" spans="1:8" ht="13" x14ac:dyDescent="0.3">
      <c r="A838" s="124"/>
      <c r="B838" s="125" t="s">
        <v>1336</v>
      </c>
      <c r="C838" s="126"/>
      <c r="D838" s="59" t="s">
        <v>1337</v>
      </c>
      <c r="E838" s="70">
        <v>6</v>
      </c>
      <c r="F838" s="133">
        <v>2694.46</v>
      </c>
      <c r="G838" s="134"/>
      <c r="H838" s="49"/>
    </row>
    <row r="839" spans="1:8" ht="13" x14ac:dyDescent="0.3">
      <c r="A839" s="119" t="s">
        <v>998</v>
      </c>
      <c r="B839" s="120"/>
      <c r="C839" s="120"/>
      <c r="D839" s="120"/>
      <c r="E839" s="58">
        <f>SUM(E840:E845)</f>
        <v>36</v>
      </c>
      <c r="F839" s="121">
        <f>SUM(F840:G845)</f>
        <v>94679.520000000077</v>
      </c>
      <c r="G839" s="122"/>
      <c r="H839" s="49"/>
    </row>
    <row r="840" spans="1:8" ht="13" x14ac:dyDescent="0.3">
      <c r="A840" s="135">
        <v>17</v>
      </c>
      <c r="B840" s="125" t="s">
        <v>1338</v>
      </c>
      <c r="C840" s="126"/>
      <c r="D840" s="52" t="s">
        <v>1339</v>
      </c>
      <c r="E840" s="70">
        <v>1</v>
      </c>
      <c r="F840" s="130">
        <v>728.83</v>
      </c>
      <c r="G840" s="130"/>
      <c r="H840" s="49"/>
    </row>
    <row r="841" spans="1:8" ht="13" x14ac:dyDescent="0.3">
      <c r="A841" s="136"/>
      <c r="B841" s="125" t="s">
        <v>1340</v>
      </c>
      <c r="C841" s="126"/>
      <c r="D841" s="52" t="s">
        <v>1341</v>
      </c>
      <c r="E841" s="70">
        <v>2</v>
      </c>
      <c r="F841" s="130">
        <v>4747.3599999999997</v>
      </c>
      <c r="G841" s="130"/>
      <c r="H841" s="49"/>
    </row>
    <row r="842" spans="1:8" ht="13" x14ac:dyDescent="0.3">
      <c r="A842" s="136"/>
      <c r="B842" s="125" t="s">
        <v>1342</v>
      </c>
      <c r="C842" s="126"/>
      <c r="D842" s="52" t="s">
        <v>1343</v>
      </c>
      <c r="E842" s="70">
        <v>3</v>
      </c>
      <c r="F842" s="130">
        <v>2685.69</v>
      </c>
      <c r="G842" s="130"/>
      <c r="H842" s="49"/>
    </row>
    <row r="843" spans="1:8" ht="13" x14ac:dyDescent="0.3">
      <c r="A843" s="136"/>
      <c r="B843" s="125" t="s">
        <v>1344</v>
      </c>
      <c r="C843" s="126"/>
      <c r="D843" s="52" t="s">
        <v>1345</v>
      </c>
      <c r="E843" s="70">
        <v>3</v>
      </c>
      <c r="F843" s="130">
        <v>341.8</v>
      </c>
      <c r="G843" s="130"/>
      <c r="H843" s="49"/>
    </row>
    <row r="844" spans="1:8" ht="13" x14ac:dyDescent="0.3">
      <c r="A844" s="136"/>
      <c r="B844" s="125" t="s">
        <v>1346</v>
      </c>
      <c r="C844" s="126"/>
      <c r="D844" s="52" t="s">
        <v>1347</v>
      </c>
      <c r="E844" s="70">
        <v>3</v>
      </c>
      <c r="F844" s="130">
        <v>765.48</v>
      </c>
      <c r="G844" s="130"/>
      <c r="H844" s="49"/>
    </row>
    <row r="845" spans="1:8" ht="13" x14ac:dyDescent="0.3">
      <c r="A845" s="137"/>
      <c r="B845" s="125" t="s">
        <v>1348</v>
      </c>
      <c r="C845" s="126"/>
      <c r="D845" s="52" t="s">
        <v>1349</v>
      </c>
      <c r="E845" s="70">
        <v>24</v>
      </c>
      <c r="F845" s="130">
        <v>85410.360000000073</v>
      </c>
      <c r="G845" s="130"/>
      <c r="H845" s="49"/>
    </row>
    <row r="846" spans="1:8" ht="13" x14ac:dyDescent="0.3">
      <c r="A846" s="119" t="s">
        <v>1350</v>
      </c>
      <c r="B846" s="120"/>
      <c r="C846" s="120"/>
      <c r="D846" s="120"/>
      <c r="E846" s="58">
        <f>SUM(E847:E848)</f>
        <v>2</v>
      </c>
      <c r="F846" s="131">
        <f>SUM(F847:G848)</f>
        <v>799.14</v>
      </c>
      <c r="G846" s="131"/>
      <c r="H846" s="49"/>
    </row>
    <row r="847" spans="1:8" ht="13" x14ac:dyDescent="0.3">
      <c r="A847" s="123">
        <v>18</v>
      </c>
      <c r="B847" s="125" t="s">
        <v>1351</v>
      </c>
      <c r="C847" s="126"/>
      <c r="D847" s="59" t="s">
        <v>1352</v>
      </c>
      <c r="E847" s="70">
        <v>1</v>
      </c>
      <c r="F847" s="127">
        <v>643.91999999999996</v>
      </c>
      <c r="G847" s="127"/>
      <c r="H847" s="49"/>
    </row>
    <row r="848" spans="1:8" ht="13" x14ac:dyDescent="0.3">
      <c r="A848" s="124"/>
      <c r="B848" s="132" t="s">
        <v>1353</v>
      </c>
      <c r="C848" s="132"/>
      <c r="D848" s="59" t="s">
        <v>1354</v>
      </c>
      <c r="E848" s="70">
        <v>1</v>
      </c>
      <c r="F848" s="127">
        <v>155.22</v>
      </c>
      <c r="G848" s="127"/>
      <c r="H848" s="49"/>
    </row>
    <row r="849" spans="1:8" ht="13" x14ac:dyDescent="0.3">
      <c r="A849" s="119" t="s">
        <v>1355</v>
      </c>
      <c r="B849" s="120"/>
      <c r="C849" s="120"/>
      <c r="D849" s="120"/>
      <c r="E849" s="58">
        <f>E851+E850</f>
        <v>3</v>
      </c>
      <c r="F849" s="121">
        <f>F851+F850</f>
        <v>1037.3799999999999</v>
      </c>
      <c r="G849" s="122"/>
      <c r="H849" s="49"/>
    </row>
    <row r="850" spans="1:8" ht="13" x14ac:dyDescent="0.3">
      <c r="A850" s="123">
        <v>20</v>
      </c>
      <c r="B850" s="125" t="s">
        <v>1356</v>
      </c>
      <c r="C850" s="126"/>
      <c r="D850" s="52" t="s">
        <v>1357</v>
      </c>
      <c r="E850" s="70">
        <v>2</v>
      </c>
      <c r="F850" s="127">
        <v>233.70000000000002</v>
      </c>
      <c r="G850" s="127"/>
      <c r="H850" s="49"/>
    </row>
    <row r="851" spans="1:8" ht="13" x14ac:dyDescent="0.3">
      <c r="A851" s="124"/>
      <c r="B851" s="128" t="s">
        <v>1355</v>
      </c>
      <c r="C851" s="129"/>
      <c r="D851" s="52" t="s">
        <v>1358</v>
      </c>
      <c r="E851" s="70">
        <v>1</v>
      </c>
      <c r="F851" s="127">
        <v>803.68</v>
      </c>
      <c r="G851" s="127"/>
      <c r="H851" s="49"/>
    </row>
    <row r="852" spans="1:8" ht="13" x14ac:dyDescent="0.3">
      <c r="A852" s="119" t="s">
        <v>1359</v>
      </c>
      <c r="B852" s="120"/>
      <c r="C852" s="120"/>
      <c r="D852" s="120"/>
      <c r="E852" s="58">
        <f>E853+E854</f>
        <v>2</v>
      </c>
      <c r="F852" s="121">
        <f>F853+F854</f>
        <v>21840</v>
      </c>
      <c r="G852" s="122"/>
      <c r="H852" s="49"/>
    </row>
    <row r="853" spans="1:8" ht="13" x14ac:dyDescent="0.3">
      <c r="A853" s="123">
        <v>22</v>
      </c>
      <c r="B853" s="125" t="s">
        <v>1359</v>
      </c>
      <c r="C853" s="126"/>
      <c r="D853" s="59" t="s">
        <v>1360</v>
      </c>
      <c r="E853" s="70">
        <v>1</v>
      </c>
      <c r="F853" s="127">
        <v>10920</v>
      </c>
      <c r="G853" s="127"/>
      <c r="H853" s="49"/>
    </row>
    <row r="854" spans="1:8" ht="13.5" thickBot="1" x14ac:dyDescent="0.35">
      <c r="A854" s="124"/>
      <c r="B854" s="125" t="s">
        <v>1361</v>
      </c>
      <c r="C854" s="126"/>
      <c r="D854" s="59" t="s">
        <v>1362</v>
      </c>
      <c r="E854" s="70">
        <v>1</v>
      </c>
      <c r="F854" s="127">
        <v>10920</v>
      </c>
      <c r="G854" s="127"/>
      <c r="H854" s="49"/>
    </row>
    <row r="855" spans="1:8" ht="13.5" thickBot="1" x14ac:dyDescent="0.35">
      <c r="A855" s="110" t="s">
        <v>1363</v>
      </c>
      <c r="B855" s="111"/>
      <c r="C855" s="111"/>
      <c r="D855" s="112"/>
      <c r="E855" s="48">
        <v>1136</v>
      </c>
      <c r="F855" s="108">
        <f>F685+F693+F703+F721+F743+F748+F755+F774+F777+F786+F798+F801+F814+F832+F834+F839+F846+F849+F852</f>
        <v>3954664.1700000125</v>
      </c>
      <c r="G855" s="109"/>
      <c r="H855" s="49"/>
    </row>
    <row r="856" spans="1:8" ht="13.5" thickBot="1" x14ac:dyDescent="0.35">
      <c r="A856" s="105" t="s">
        <v>1364</v>
      </c>
      <c r="B856" s="106"/>
      <c r="C856" s="106"/>
      <c r="D856" s="106"/>
      <c r="E856" s="107"/>
      <c r="F856" s="108">
        <v>1693.35</v>
      </c>
      <c r="G856" s="109"/>
      <c r="H856" s="49"/>
    </row>
    <row r="857" spans="1:8" ht="13.5" thickBot="1" x14ac:dyDescent="0.35">
      <c r="A857" s="105" t="s">
        <v>1365</v>
      </c>
      <c r="B857" s="106"/>
      <c r="C857" s="106"/>
      <c r="D857" s="106"/>
      <c r="E857" s="107"/>
      <c r="F857" s="108">
        <v>10726641.189999999</v>
      </c>
      <c r="G857" s="109"/>
      <c r="H857" s="49"/>
    </row>
    <row r="858" spans="1:8" ht="13.5" thickBot="1" x14ac:dyDescent="0.35">
      <c r="A858" s="105" t="s">
        <v>1366</v>
      </c>
      <c r="B858" s="106"/>
      <c r="C858" s="106"/>
      <c r="D858" s="106"/>
      <c r="E858" s="107"/>
      <c r="F858" s="108">
        <f>F859+F860</f>
        <v>17002220.860000003</v>
      </c>
      <c r="G858" s="109"/>
      <c r="H858" s="49"/>
    </row>
    <row r="859" spans="1:8" ht="13" x14ac:dyDescent="0.3">
      <c r="A859" s="113" t="s">
        <v>1367</v>
      </c>
      <c r="B859" s="114"/>
      <c r="C859" s="114"/>
      <c r="D859" s="114"/>
      <c r="E859" s="115"/>
      <c r="F859" s="116">
        <f>E679</f>
        <v>12852022.900000002</v>
      </c>
      <c r="G859" s="117"/>
      <c r="H859" s="49"/>
    </row>
    <row r="860" spans="1:8" ht="13.5" thickBot="1" x14ac:dyDescent="0.35">
      <c r="A860" s="113" t="s">
        <v>1368</v>
      </c>
      <c r="B860" s="114"/>
      <c r="C860" s="114"/>
      <c r="D860" s="114"/>
      <c r="E860" s="115"/>
      <c r="F860" s="116">
        <v>4150197.96</v>
      </c>
      <c r="G860" s="118"/>
      <c r="H860" s="49"/>
    </row>
    <row r="861" spans="1:8" ht="13.5" thickBot="1" x14ac:dyDescent="0.35">
      <c r="A861" s="105" t="s">
        <v>1369</v>
      </c>
      <c r="B861" s="106"/>
      <c r="C861" s="106"/>
      <c r="D861" s="106"/>
      <c r="E861" s="107"/>
      <c r="F861" s="108">
        <v>73.12</v>
      </c>
      <c r="G861" s="109"/>
      <c r="H861" s="49"/>
    </row>
    <row r="862" spans="1:8" ht="13.5" thickBot="1" x14ac:dyDescent="0.35">
      <c r="A862" s="105" t="s">
        <v>1370</v>
      </c>
      <c r="B862" s="106"/>
      <c r="C862" s="106"/>
      <c r="D862" s="106"/>
      <c r="E862" s="107"/>
      <c r="F862" s="108">
        <v>8726.48</v>
      </c>
      <c r="G862" s="109"/>
      <c r="H862" s="49"/>
    </row>
    <row r="863" spans="1:8" ht="13.5" thickBot="1" x14ac:dyDescent="0.35">
      <c r="A863" s="105" t="s">
        <v>1371</v>
      </c>
      <c r="B863" s="106"/>
      <c r="C863" s="106"/>
      <c r="D863" s="106"/>
      <c r="E863" s="107"/>
      <c r="F863" s="108">
        <v>-31413.85</v>
      </c>
      <c r="G863" s="109"/>
      <c r="H863" s="49"/>
    </row>
    <row r="864" spans="1:8" ht="13.5" thickBot="1" x14ac:dyDescent="0.35">
      <c r="A864" s="110" t="s">
        <v>1372</v>
      </c>
      <c r="B864" s="111"/>
      <c r="C864" s="111"/>
      <c r="D864" s="111"/>
      <c r="E864" s="112"/>
      <c r="F864" s="108">
        <f>E655+E661+F855+F856+F857+F858+F861+F863+F862</f>
        <v>296016852.08000004</v>
      </c>
      <c r="G864" s="109"/>
      <c r="H864" s="49"/>
    </row>
    <row r="865" spans="8:8" ht="14.5" x14ac:dyDescent="0.35">
      <c r="H865" s="3"/>
    </row>
    <row r="866" spans="8:8" ht="14.5" x14ac:dyDescent="0.35">
      <c r="H866" s="3"/>
    </row>
    <row r="867" spans="8:8" ht="14.5" x14ac:dyDescent="0.35">
      <c r="H867" s="3"/>
    </row>
    <row r="868" spans="8:8" ht="14.5" x14ac:dyDescent="0.35">
      <c r="H868" s="3"/>
    </row>
    <row r="869" spans="8:8" ht="14.5" x14ac:dyDescent="0.35">
      <c r="H869" s="3"/>
    </row>
    <row r="870" spans="8:8" ht="14.5" x14ac:dyDescent="0.35">
      <c r="H870" s="3"/>
    </row>
    <row r="871" spans="8:8" ht="14.5" x14ac:dyDescent="0.35">
      <c r="H871" s="3"/>
    </row>
    <row r="872" spans="8:8" ht="14.5" x14ac:dyDescent="0.35">
      <c r="H872" s="3"/>
    </row>
    <row r="873" spans="8:8" ht="14.5" x14ac:dyDescent="0.35">
      <c r="H873" s="3"/>
    </row>
    <row r="874" spans="8:8" ht="14.5" x14ac:dyDescent="0.35">
      <c r="H874" s="3"/>
    </row>
    <row r="875" spans="8:8" ht="14.5" x14ac:dyDescent="0.35">
      <c r="H875" s="3"/>
    </row>
    <row r="876" spans="8:8" ht="14.5" x14ac:dyDescent="0.35">
      <c r="H876" s="3"/>
    </row>
    <row r="877" spans="8:8" ht="14.5" x14ac:dyDescent="0.35">
      <c r="H877" s="3"/>
    </row>
    <row r="878" spans="8:8" ht="14.5" x14ac:dyDescent="0.35">
      <c r="H878" s="3"/>
    </row>
    <row r="879" spans="8:8" ht="14.5" x14ac:dyDescent="0.35">
      <c r="H879" s="3"/>
    </row>
    <row r="880" spans="8:8" ht="14.5" x14ac:dyDescent="0.35">
      <c r="H880" s="3"/>
    </row>
    <row r="881" spans="8:8" ht="14.5" x14ac:dyDescent="0.35">
      <c r="H881" s="3"/>
    </row>
    <row r="882" spans="8:8" ht="14.5" x14ac:dyDescent="0.35">
      <c r="H882" s="3"/>
    </row>
    <row r="883" spans="8:8" ht="14.5" x14ac:dyDescent="0.35">
      <c r="H883" s="3"/>
    </row>
  </sheetData>
  <mergeCells count="619">
    <mergeCell ref="G26:G28"/>
    <mergeCell ref="G29:G30"/>
    <mergeCell ref="G33:G34"/>
    <mergeCell ref="G35:G36"/>
    <mergeCell ref="G51:G52"/>
    <mergeCell ref="G53:G54"/>
    <mergeCell ref="G55:G56"/>
    <mergeCell ref="G58:G59"/>
    <mergeCell ref="G60:G62"/>
    <mergeCell ref="G64:G66"/>
    <mergeCell ref="G37:G38"/>
    <mergeCell ref="G39:G40"/>
    <mergeCell ref="G42:G43"/>
    <mergeCell ref="G44:G45"/>
    <mergeCell ref="G46:G47"/>
    <mergeCell ref="G49:G50"/>
    <mergeCell ref="G86:G87"/>
    <mergeCell ref="G88:G89"/>
    <mergeCell ref="G91:G92"/>
    <mergeCell ref="G93:G94"/>
    <mergeCell ref="G95:G96"/>
    <mergeCell ref="G97:G98"/>
    <mergeCell ref="G67:G69"/>
    <mergeCell ref="G72:G74"/>
    <mergeCell ref="G75:G76"/>
    <mergeCell ref="G80:G81"/>
    <mergeCell ref="G82:G83"/>
    <mergeCell ref="G84:G85"/>
    <mergeCell ref="G113:G114"/>
    <mergeCell ref="G115:G116"/>
    <mergeCell ref="G117:G118"/>
    <mergeCell ref="G119:G120"/>
    <mergeCell ref="G121:G122"/>
    <mergeCell ref="G123:G124"/>
    <mergeCell ref="G100:G101"/>
    <mergeCell ref="G102:G103"/>
    <mergeCell ref="G104:G105"/>
    <mergeCell ref="G107:G108"/>
    <mergeCell ref="G109:G110"/>
    <mergeCell ref="G111:G112"/>
    <mergeCell ref="G138:G139"/>
    <mergeCell ref="G140:G141"/>
    <mergeCell ref="G142:G143"/>
    <mergeCell ref="G145:G146"/>
    <mergeCell ref="G147:G148"/>
    <mergeCell ref="G149:G150"/>
    <mergeCell ref="G125:G126"/>
    <mergeCell ref="G127:G128"/>
    <mergeCell ref="G129:G130"/>
    <mergeCell ref="G131:G132"/>
    <mergeCell ref="G133:G134"/>
    <mergeCell ref="G136:G137"/>
    <mergeCell ref="G164:G165"/>
    <mergeCell ref="G166:G167"/>
    <mergeCell ref="G168:G169"/>
    <mergeCell ref="G170:G171"/>
    <mergeCell ref="G172:G173"/>
    <mergeCell ref="G174:G175"/>
    <mergeCell ref="G152:G153"/>
    <mergeCell ref="G154:G155"/>
    <mergeCell ref="G156:G157"/>
    <mergeCell ref="G158:G159"/>
    <mergeCell ref="G160:G161"/>
    <mergeCell ref="G162:G163"/>
    <mergeCell ref="G188:G189"/>
    <mergeCell ref="G190:G191"/>
    <mergeCell ref="G192:G193"/>
    <mergeCell ref="G194:G195"/>
    <mergeCell ref="G197:G198"/>
    <mergeCell ref="G199:G200"/>
    <mergeCell ref="G176:G177"/>
    <mergeCell ref="G178:G179"/>
    <mergeCell ref="G180:G181"/>
    <mergeCell ref="G182:G183"/>
    <mergeCell ref="G184:G185"/>
    <mergeCell ref="G186:G187"/>
    <mergeCell ref="G213:G214"/>
    <mergeCell ref="G215:G216"/>
    <mergeCell ref="G217:G218"/>
    <mergeCell ref="G219:G220"/>
    <mergeCell ref="G221:G222"/>
    <mergeCell ref="G223:G224"/>
    <mergeCell ref="G201:G202"/>
    <mergeCell ref="G203:G204"/>
    <mergeCell ref="G205:G206"/>
    <mergeCell ref="G207:G208"/>
    <mergeCell ref="G209:G210"/>
    <mergeCell ref="G211:G212"/>
    <mergeCell ref="G238:G239"/>
    <mergeCell ref="G240:G241"/>
    <mergeCell ref="G242:G243"/>
    <mergeCell ref="G244:G245"/>
    <mergeCell ref="G246:G247"/>
    <mergeCell ref="G248:G249"/>
    <mergeCell ref="G225:G226"/>
    <mergeCell ref="G227:G228"/>
    <mergeCell ref="G229:G230"/>
    <mergeCell ref="G231:G232"/>
    <mergeCell ref="G233:G234"/>
    <mergeCell ref="G236:G237"/>
    <mergeCell ref="G262:G263"/>
    <mergeCell ref="G264:G265"/>
    <mergeCell ref="G266:G267"/>
    <mergeCell ref="G268:G269"/>
    <mergeCell ref="G270:G271"/>
    <mergeCell ref="G272:G273"/>
    <mergeCell ref="G250:G251"/>
    <mergeCell ref="G252:G253"/>
    <mergeCell ref="G254:G255"/>
    <mergeCell ref="G256:G257"/>
    <mergeCell ref="G258:G259"/>
    <mergeCell ref="G260:G261"/>
    <mergeCell ref="G289:G290"/>
    <mergeCell ref="G291:G292"/>
    <mergeCell ref="G293:G294"/>
    <mergeCell ref="G296:G297"/>
    <mergeCell ref="G298:G299"/>
    <mergeCell ref="G300:G301"/>
    <mergeCell ref="G276:G277"/>
    <mergeCell ref="G278:G279"/>
    <mergeCell ref="G280:G281"/>
    <mergeCell ref="G282:G283"/>
    <mergeCell ref="G285:G286"/>
    <mergeCell ref="G287:G288"/>
    <mergeCell ref="G336:G338"/>
    <mergeCell ref="G339:G341"/>
    <mergeCell ref="G342:G344"/>
    <mergeCell ref="G347:G348"/>
    <mergeCell ref="G350:G352"/>
    <mergeCell ref="G353:G354"/>
    <mergeCell ref="G302:G303"/>
    <mergeCell ref="G307:G309"/>
    <mergeCell ref="G310:G311"/>
    <mergeCell ref="G312:G313"/>
    <mergeCell ref="G322:G324"/>
    <mergeCell ref="G327:G328"/>
    <mergeCell ref="G374:G375"/>
    <mergeCell ref="G376:G378"/>
    <mergeCell ref="G379:G380"/>
    <mergeCell ref="G384:G385"/>
    <mergeCell ref="G386:G388"/>
    <mergeCell ref="G390:G391"/>
    <mergeCell ref="G355:G357"/>
    <mergeCell ref="G358:G360"/>
    <mergeCell ref="G361:G363"/>
    <mergeCell ref="G364:G366"/>
    <mergeCell ref="G367:G369"/>
    <mergeCell ref="G371:G372"/>
    <mergeCell ref="G409:G410"/>
    <mergeCell ref="G418:G420"/>
    <mergeCell ref="G421:G423"/>
    <mergeCell ref="G424:G425"/>
    <mergeCell ref="G426:G427"/>
    <mergeCell ref="G429:G431"/>
    <mergeCell ref="G392:G393"/>
    <mergeCell ref="G395:G397"/>
    <mergeCell ref="G398:G400"/>
    <mergeCell ref="G401:G403"/>
    <mergeCell ref="G404:G406"/>
    <mergeCell ref="G407:G408"/>
    <mergeCell ref="G469:G471"/>
    <mergeCell ref="G472:G474"/>
    <mergeCell ref="G475:G477"/>
    <mergeCell ref="G478:G480"/>
    <mergeCell ref="G481:G483"/>
    <mergeCell ref="G484:G486"/>
    <mergeCell ref="G432:G433"/>
    <mergeCell ref="G434:G435"/>
    <mergeCell ref="G445:G447"/>
    <mergeCell ref="G448:G450"/>
    <mergeCell ref="G451:G453"/>
    <mergeCell ref="G465:G467"/>
    <mergeCell ref="G507:G508"/>
    <mergeCell ref="G509:G511"/>
    <mergeCell ref="G513:G514"/>
    <mergeCell ref="G516:G517"/>
    <mergeCell ref="G518:G519"/>
    <mergeCell ref="G520:G521"/>
    <mergeCell ref="G492:G494"/>
    <mergeCell ref="G495:G497"/>
    <mergeCell ref="G498:G500"/>
    <mergeCell ref="G501:G502"/>
    <mergeCell ref="G503:G504"/>
    <mergeCell ref="G505:G506"/>
    <mergeCell ref="G542:G544"/>
    <mergeCell ref="G545:G546"/>
    <mergeCell ref="G547:G548"/>
    <mergeCell ref="G549:G551"/>
    <mergeCell ref="G552:G553"/>
    <mergeCell ref="G554:G556"/>
    <mergeCell ref="G522:G523"/>
    <mergeCell ref="G524:G526"/>
    <mergeCell ref="G528:G529"/>
    <mergeCell ref="G531:G533"/>
    <mergeCell ref="G534:G536"/>
    <mergeCell ref="G539:G541"/>
    <mergeCell ref="G576:G577"/>
    <mergeCell ref="G578:G579"/>
    <mergeCell ref="G580:G581"/>
    <mergeCell ref="G582:G583"/>
    <mergeCell ref="G584:G585"/>
    <mergeCell ref="G586:G587"/>
    <mergeCell ref="G557:G559"/>
    <mergeCell ref="G560:G561"/>
    <mergeCell ref="G562:G564"/>
    <mergeCell ref="G566:G568"/>
    <mergeCell ref="G570:G571"/>
    <mergeCell ref="G572:G573"/>
    <mergeCell ref="G621:G623"/>
    <mergeCell ref="G624:G625"/>
    <mergeCell ref="G626:G627"/>
    <mergeCell ref="G628:G629"/>
    <mergeCell ref="G633:G635"/>
    <mergeCell ref="G637:G638"/>
    <mergeCell ref="G588:G589"/>
    <mergeCell ref="G591:G592"/>
    <mergeCell ref="G593:G594"/>
    <mergeCell ref="G595:G596"/>
    <mergeCell ref="G597:G598"/>
    <mergeCell ref="G615:G617"/>
    <mergeCell ref="A658:C658"/>
    <mergeCell ref="A659:C659"/>
    <mergeCell ref="A660:C660"/>
    <mergeCell ref="A661:D661"/>
    <mergeCell ref="A663:H663"/>
    <mergeCell ref="A665:C665"/>
    <mergeCell ref="G639:G640"/>
    <mergeCell ref="G641:G643"/>
    <mergeCell ref="G647:G648"/>
    <mergeCell ref="G649:G650"/>
    <mergeCell ref="A655:D655"/>
    <mergeCell ref="A657:H657"/>
    <mergeCell ref="A681:G681"/>
    <mergeCell ref="B684:C684"/>
    <mergeCell ref="F684:G684"/>
    <mergeCell ref="A685:D685"/>
    <mergeCell ref="F685:G685"/>
    <mergeCell ref="A667:C667"/>
    <mergeCell ref="A668:A673"/>
    <mergeCell ref="A674:C674"/>
    <mergeCell ref="A676:C676"/>
    <mergeCell ref="A677:A678"/>
    <mergeCell ref="A679:C679"/>
    <mergeCell ref="F690:G690"/>
    <mergeCell ref="B691:C691"/>
    <mergeCell ref="F691:G691"/>
    <mergeCell ref="B692:C692"/>
    <mergeCell ref="F692:G692"/>
    <mergeCell ref="A693:D693"/>
    <mergeCell ref="F693:G693"/>
    <mergeCell ref="A686:A692"/>
    <mergeCell ref="B686:C686"/>
    <mergeCell ref="F686:G686"/>
    <mergeCell ref="B687:C687"/>
    <mergeCell ref="F687:G687"/>
    <mergeCell ref="B688:C688"/>
    <mergeCell ref="F688:G688"/>
    <mergeCell ref="B689:C689"/>
    <mergeCell ref="F689:G689"/>
    <mergeCell ref="B690:C690"/>
    <mergeCell ref="F698:G698"/>
    <mergeCell ref="B699:C699"/>
    <mergeCell ref="F699:G699"/>
    <mergeCell ref="B700:C700"/>
    <mergeCell ref="F700:G700"/>
    <mergeCell ref="F701:G701"/>
    <mergeCell ref="A694:A702"/>
    <mergeCell ref="B694:C694"/>
    <mergeCell ref="F694:G694"/>
    <mergeCell ref="B695:C695"/>
    <mergeCell ref="F695:G695"/>
    <mergeCell ref="B696:C696"/>
    <mergeCell ref="F696:G696"/>
    <mergeCell ref="B697:C697"/>
    <mergeCell ref="F697:G697"/>
    <mergeCell ref="B698:C698"/>
    <mergeCell ref="F706:G706"/>
    <mergeCell ref="B707:C707"/>
    <mergeCell ref="F707:G707"/>
    <mergeCell ref="B708:C708"/>
    <mergeCell ref="F708:G708"/>
    <mergeCell ref="B709:C709"/>
    <mergeCell ref="F709:G709"/>
    <mergeCell ref="B702:C702"/>
    <mergeCell ref="F702:G702"/>
    <mergeCell ref="A703:D703"/>
    <mergeCell ref="F703:G703"/>
    <mergeCell ref="A704:A720"/>
    <mergeCell ref="B704:C704"/>
    <mergeCell ref="F704:G704"/>
    <mergeCell ref="B705:C705"/>
    <mergeCell ref="F705:G705"/>
    <mergeCell ref="B706:C706"/>
    <mergeCell ref="B713:C713"/>
    <mergeCell ref="F713:G713"/>
    <mergeCell ref="B714:C714"/>
    <mergeCell ref="F714:G714"/>
    <mergeCell ref="B715:C715"/>
    <mergeCell ref="F715:G715"/>
    <mergeCell ref="B710:C710"/>
    <mergeCell ref="F710:G710"/>
    <mergeCell ref="B711:C711"/>
    <mergeCell ref="F711:G711"/>
    <mergeCell ref="B712:C712"/>
    <mergeCell ref="F712:G712"/>
    <mergeCell ref="B719:C719"/>
    <mergeCell ref="F719:G719"/>
    <mergeCell ref="B720:C720"/>
    <mergeCell ref="F720:G720"/>
    <mergeCell ref="A721:D721"/>
    <mergeCell ref="F721:G721"/>
    <mergeCell ref="B716:C716"/>
    <mergeCell ref="F716:G716"/>
    <mergeCell ref="B717:C717"/>
    <mergeCell ref="F717:G717"/>
    <mergeCell ref="B718:C718"/>
    <mergeCell ref="F718:G718"/>
    <mergeCell ref="F726:G726"/>
    <mergeCell ref="B727:C727"/>
    <mergeCell ref="F727:G727"/>
    <mergeCell ref="B728:C728"/>
    <mergeCell ref="F728:G728"/>
    <mergeCell ref="B729:C729"/>
    <mergeCell ref="F729:G729"/>
    <mergeCell ref="A722:A742"/>
    <mergeCell ref="B722:C722"/>
    <mergeCell ref="F722:G722"/>
    <mergeCell ref="B723:C723"/>
    <mergeCell ref="F723:G723"/>
    <mergeCell ref="B724:C724"/>
    <mergeCell ref="F724:G724"/>
    <mergeCell ref="B725:C725"/>
    <mergeCell ref="F725:G725"/>
    <mergeCell ref="B726:C726"/>
    <mergeCell ref="B733:C733"/>
    <mergeCell ref="F733:G733"/>
    <mergeCell ref="B734:C734"/>
    <mergeCell ref="F734:G734"/>
    <mergeCell ref="B735:C735"/>
    <mergeCell ref="F735:G735"/>
    <mergeCell ref="B730:C730"/>
    <mergeCell ref="F730:G730"/>
    <mergeCell ref="B731:C731"/>
    <mergeCell ref="F731:G731"/>
    <mergeCell ref="B732:C732"/>
    <mergeCell ref="F732:G732"/>
    <mergeCell ref="B739:C739"/>
    <mergeCell ref="F739:G739"/>
    <mergeCell ref="B740:C740"/>
    <mergeCell ref="F740:G740"/>
    <mergeCell ref="B741:C741"/>
    <mergeCell ref="F741:G741"/>
    <mergeCell ref="B736:C736"/>
    <mergeCell ref="F736:G736"/>
    <mergeCell ref="B737:C737"/>
    <mergeCell ref="F737:G737"/>
    <mergeCell ref="B738:C738"/>
    <mergeCell ref="F738:G738"/>
    <mergeCell ref="B742:C742"/>
    <mergeCell ref="F742:G742"/>
    <mergeCell ref="A743:D743"/>
    <mergeCell ref="F743:G743"/>
    <mergeCell ref="A744:A747"/>
    <mergeCell ref="B744:C744"/>
    <mergeCell ref="F744:G744"/>
    <mergeCell ref="B745:C745"/>
    <mergeCell ref="F745:G745"/>
    <mergeCell ref="B746:C746"/>
    <mergeCell ref="B751:C751"/>
    <mergeCell ref="F751:G751"/>
    <mergeCell ref="B752:C752"/>
    <mergeCell ref="F752:G752"/>
    <mergeCell ref="B753:C753"/>
    <mergeCell ref="F753:G753"/>
    <mergeCell ref="F746:G746"/>
    <mergeCell ref="B747:C747"/>
    <mergeCell ref="F747:G747"/>
    <mergeCell ref="A748:D748"/>
    <mergeCell ref="F748:G748"/>
    <mergeCell ref="A749:A754"/>
    <mergeCell ref="B749:C749"/>
    <mergeCell ref="F749:G749"/>
    <mergeCell ref="B750:C750"/>
    <mergeCell ref="F750:G750"/>
    <mergeCell ref="B754:C754"/>
    <mergeCell ref="F754:G754"/>
    <mergeCell ref="A755:D755"/>
    <mergeCell ref="F755:G755"/>
    <mergeCell ref="A756:A773"/>
    <mergeCell ref="B756:C756"/>
    <mergeCell ref="F756:G756"/>
    <mergeCell ref="B757:C757"/>
    <mergeCell ref="F757:G757"/>
    <mergeCell ref="B758:C758"/>
    <mergeCell ref="B762:C762"/>
    <mergeCell ref="F762:G762"/>
    <mergeCell ref="B763:C763"/>
    <mergeCell ref="F763:G763"/>
    <mergeCell ref="B764:C764"/>
    <mergeCell ref="F764:G764"/>
    <mergeCell ref="F758:G758"/>
    <mergeCell ref="B759:C759"/>
    <mergeCell ref="F759:G759"/>
    <mergeCell ref="B760:C760"/>
    <mergeCell ref="F760:G760"/>
    <mergeCell ref="B761:C761"/>
    <mergeCell ref="F761:G761"/>
    <mergeCell ref="B768:C768"/>
    <mergeCell ref="F768:G768"/>
    <mergeCell ref="B769:C769"/>
    <mergeCell ref="F769:G769"/>
    <mergeCell ref="B770:C770"/>
    <mergeCell ref="F770:G770"/>
    <mergeCell ref="B765:C765"/>
    <mergeCell ref="F765:G765"/>
    <mergeCell ref="B766:C766"/>
    <mergeCell ref="F766:G766"/>
    <mergeCell ref="B767:C767"/>
    <mergeCell ref="F767:G767"/>
    <mergeCell ref="A774:D774"/>
    <mergeCell ref="F774:G774"/>
    <mergeCell ref="A775:A776"/>
    <mergeCell ref="B775:C775"/>
    <mergeCell ref="F775:G775"/>
    <mergeCell ref="B776:C776"/>
    <mergeCell ref="F776:G776"/>
    <mergeCell ref="B771:C771"/>
    <mergeCell ref="F771:G771"/>
    <mergeCell ref="B772:C772"/>
    <mergeCell ref="F772:G772"/>
    <mergeCell ref="B773:C773"/>
    <mergeCell ref="F773:G773"/>
    <mergeCell ref="F781:G781"/>
    <mergeCell ref="B782:C782"/>
    <mergeCell ref="F782:G782"/>
    <mergeCell ref="B783:C783"/>
    <mergeCell ref="F783:G783"/>
    <mergeCell ref="B784:C784"/>
    <mergeCell ref="F784:G784"/>
    <mergeCell ref="A777:D777"/>
    <mergeCell ref="F777:G777"/>
    <mergeCell ref="A778:A785"/>
    <mergeCell ref="B778:C778"/>
    <mergeCell ref="F778:G778"/>
    <mergeCell ref="B779:C779"/>
    <mergeCell ref="F779:G779"/>
    <mergeCell ref="B780:C780"/>
    <mergeCell ref="F780:G780"/>
    <mergeCell ref="B781:C781"/>
    <mergeCell ref="B785:C785"/>
    <mergeCell ref="F785:G785"/>
    <mergeCell ref="A786:D786"/>
    <mergeCell ref="F786:G786"/>
    <mergeCell ref="A787:A797"/>
    <mergeCell ref="B787:C787"/>
    <mergeCell ref="F787:G787"/>
    <mergeCell ref="B788:C788"/>
    <mergeCell ref="F788:G788"/>
    <mergeCell ref="B789:C789"/>
    <mergeCell ref="B793:C793"/>
    <mergeCell ref="F793:G793"/>
    <mergeCell ref="B794:C794"/>
    <mergeCell ref="F794:G794"/>
    <mergeCell ref="B795:C795"/>
    <mergeCell ref="F795:G795"/>
    <mergeCell ref="F789:G789"/>
    <mergeCell ref="B790:C790"/>
    <mergeCell ref="F790:G790"/>
    <mergeCell ref="B791:C791"/>
    <mergeCell ref="F791:G791"/>
    <mergeCell ref="B792:C792"/>
    <mergeCell ref="F792:G792"/>
    <mergeCell ref="B796:C796"/>
    <mergeCell ref="F796:G796"/>
    <mergeCell ref="B797:C797"/>
    <mergeCell ref="F797:G797"/>
    <mergeCell ref="F798:G798"/>
    <mergeCell ref="A799:A800"/>
    <mergeCell ref="B799:C799"/>
    <mergeCell ref="F799:G799"/>
    <mergeCell ref="B800:C800"/>
    <mergeCell ref="F800:G800"/>
    <mergeCell ref="F801:G801"/>
    <mergeCell ref="A802:A813"/>
    <mergeCell ref="B802:C802"/>
    <mergeCell ref="F802:G802"/>
    <mergeCell ref="B803:C803"/>
    <mergeCell ref="F803:G803"/>
    <mergeCell ref="F804:G804"/>
    <mergeCell ref="B805:C805"/>
    <mergeCell ref="F805:G805"/>
    <mergeCell ref="B806:C806"/>
    <mergeCell ref="B810:C810"/>
    <mergeCell ref="F810:G810"/>
    <mergeCell ref="B811:C811"/>
    <mergeCell ref="F811:G811"/>
    <mergeCell ref="B812:C812"/>
    <mergeCell ref="F812:G812"/>
    <mergeCell ref="F806:G806"/>
    <mergeCell ref="B807:C807"/>
    <mergeCell ref="F807:G807"/>
    <mergeCell ref="B808:C808"/>
    <mergeCell ref="F808:G808"/>
    <mergeCell ref="B809:C809"/>
    <mergeCell ref="F809:G809"/>
    <mergeCell ref="F817:G817"/>
    <mergeCell ref="B818:C818"/>
    <mergeCell ref="F818:G818"/>
    <mergeCell ref="B819:C819"/>
    <mergeCell ref="F819:G819"/>
    <mergeCell ref="B820:C820"/>
    <mergeCell ref="F820:G820"/>
    <mergeCell ref="B813:C813"/>
    <mergeCell ref="F813:G813"/>
    <mergeCell ref="A814:D814"/>
    <mergeCell ref="F814:G814"/>
    <mergeCell ref="A815:A831"/>
    <mergeCell ref="B815:C815"/>
    <mergeCell ref="F815:G815"/>
    <mergeCell ref="B816:C816"/>
    <mergeCell ref="F816:G816"/>
    <mergeCell ref="B817:C817"/>
    <mergeCell ref="B824:C824"/>
    <mergeCell ref="F824:G824"/>
    <mergeCell ref="B825:C825"/>
    <mergeCell ref="F825:G825"/>
    <mergeCell ref="B826:C826"/>
    <mergeCell ref="F826:G826"/>
    <mergeCell ref="B821:C821"/>
    <mergeCell ref="F821:G821"/>
    <mergeCell ref="B822:C822"/>
    <mergeCell ref="F822:G822"/>
    <mergeCell ref="B823:C823"/>
    <mergeCell ref="F823:G823"/>
    <mergeCell ref="B830:C830"/>
    <mergeCell ref="F830:G830"/>
    <mergeCell ref="B831:C831"/>
    <mergeCell ref="F831:G831"/>
    <mergeCell ref="A832:D832"/>
    <mergeCell ref="F832:G832"/>
    <mergeCell ref="B827:C827"/>
    <mergeCell ref="F827:G827"/>
    <mergeCell ref="B828:C828"/>
    <mergeCell ref="F828:G828"/>
    <mergeCell ref="B829:C829"/>
    <mergeCell ref="F829:G829"/>
    <mergeCell ref="B833:C833"/>
    <mergeCell ref="F833:G833"/>
    <mergeCell ref="A834:D834"/>
    <mergeCell ref="F834:G834"/>
    <mergeCell ref="A835:A838"/>
    <mergeCell ref="B835:C835"/>
    <mergeCell ref="F835:G835"/>
    <mergeCell ref="B836:C836"/>
    <mergeCell ref="F836:G836"/>
    <mergeCell ref="B837:C837"/>
    <mergeCell ref="B842:C842"/>
    <mergeCell ref="F842:G842"/>
    <mergeCell ref="B843:C843"/>
    <mergeCell ref="F843:G843"/>
    <mergeCell ref="B844:C844"/>
    <mergeCell ref="F844:G844"/>
    <mergeCell ref="F837:G837"/>
    <mergeCell ref="B838:C838"/>
    <mergeCell ref="F838:G838"/>
    <mergeCell ref="A839:D839"/>
    <mergeCell ref="F839:G839"/>
    <mergeCell ref="A840:A845"/>
    <mergeCell ref="B840:C840"/>
    <mergeCell ref="F840:G840"/>
    <mergeCell ref="B841:C841"/>
    <mergeCell ref="F841:G841"/>
    <mergeCell ref="A850:A851"/>
    <mergeCell ref="B850:C850"/>
    <mergeCell ref="F850:G850"/>
    <mergeCell ref="B851:C851"/>
    <mergeCell ref="F851:G851"/>
    <mergeCell ref="B845:C845"/>
    <mergeCell ref="F845:G845"/>
    <mergeCell ref="A846:D846"/>
    <mergeCell ref="F846:G846"/>
    <mergeCell ref="A847:A848"/>
    <mergeCell ref="B847:C847"/>
    <mergeCell ref="F847:G847"/>
    <mergeCell ref="B848:C848"/>
    <mergeCell ref="F848:G848"/>
    <mergeCell ref="A864:E864"/>
    <mergeCell ref="F864:G864"/>
    <mergeCell ref="F858:G858"/>
    <mergeCell ref="A859:E859"/>
    <mergeCell ref="F859:G859"/>
    <mergeCell ref="A860:E860"/>
    <mergeCell ref="F860:G860"/>
    <mergeCell ref="A861:E861"/>
    <mergeCell ref="F861:G861"/>
    <mergeCell ref="A2:H2"/>
    <mergeCell ref="A4:H4"/>
    <mergeCell ref="A6:H6"/>
    <mergeCell ref="A683:G683"/>
    <mergeCell ref="A858:E858"/>
    <mergeCell ref="A862:E862"/>
    <mergeCell ref="F862:G862"/>
    <mergeCell ref="A863:E863"/>
    <mergeCell ref="F863:G863"/>
    <mergeCell ref="A855:D855"/>
    <mergeCell ref="F855:G855"/>
    <mergeCell ref="A856:E856"/>
    <mergeCell ref="F856:G856"/>
    <mergeCell ref="A857:E857"/>
    <mergeCell ref="F857:G857"/>
    <mergeCell ref="A852:D852"/>
    <mergeCell ref="F852:G852"/>
    <mergeCell ref="A853:A854"/>
    <mergeCell ref="B853:C853"/>
    <mergeCell ref="F853:G853"/>
    <mergeCell ref="B854:C854"/>
    <mergeCell ref="F854:G854"/>
    <mergeCell ref="A849:D849"/>
    <mergeCell ref="F849:G849"/>
  </mergeCells>
  <conditionalFormatting sqref="F685:G685 F686:F692 F693:G693 F721:G721 F743:G743 F748:G748 F755:G755 F774:G774 F777:G777 F786:G786 F801:G801 F814:G814 F832:G832 F834:G834 F849:G849">
    <cfRule type="cellIs" dxfId="4" priority="5" operator="lessThan">
      <formula>#REF!</formula>
    </cfRule>
  </conditionalFormatting>
  <conditionalFormatting sqref="F798:G798">
    <cfRule type="cellIs" dxfId="3" priority="1" operator="lessThan">
      <formula>#REF!</formula>
    </cfRule>
  </conditionalFormatting>
  <conditionalFormatting sqref="F839:G839">
    <cfRule type="cellIs" dxfId="2" priority="2" operator="lessThan">
      <formula>#REF!</formula>
    </cfRule>
  </conditionalFormatting>
  <conditionalFormatting sqref="F846:G846">
    <cfRule type="cellIs" dxfId="1" priority="4" operator="lessThan">
      <formula>#REF!</formula>
    </cfRule>
  </conditionalFormatting>
  <conditionalFormatting sqref="F852:G852">
    <cfRule type="cellIs" dxfId="0" priority="3" operator="lessThan">
      <formula>#REF!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Janvāris-decembris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dcterms:created xsi:type="dcterms:W3CDTF">2025-03-05T10:32:32Z</dcterms:created>
  <dcterms:modified xsi:type="dcterms:W3CDTF">2025-03-26T11:08:53Z</dcterms:modified>
</cp:coreProperties>
</file>