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N:\Finansu_planosanas_nodala\Gunita\Pārskati_2025_3mēn\"/>
    </mc:Choice>
  </mc:AlternateContent>
  <xr:revisionPtr revIDLastSave="0" documentId="13_ncr:1_{5FEF68EF-29D9-4B02-BF40-C0B8A06EA206}" xr6:coauthVersionLast="47" xr6:coauthVersionMax="47" xr10:uidLastSave="{00000000-0000-0000-0000-000000000000}"/>
  <bookViews>
    <workbookView xWindow="-110" yWindow="-110" windowWidth="19420" windowHeight="10300" tabRatio="601" xr2:uid="{4B00183C-9CD9-4152-B359-F380A6AA152D}"/>
  </bookViews>
  <sheets>
    <sheet name="2025_3" sheetId="45" r:id="rId1"/>
  </sheets>
  <definedNames>
    <definedName name="_xlnm._FilterDatabase" localSheetId="0" hidden="1">'2025_3'!$A$101:$Q$134</definedName>
    <definedName name="_xlnm.Print_Area" localSheetId="0">'2025_3'!$A$1:$Q$134</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8" i="45" l="1"/>
  <c r="P89" i="45"/>
  <c r="P90" i="45"/>
  <c r="P91" i="45"/>
  <c r="P92" i="45"/>
  <c r="P93" i="45"/>
  <c r="P94" i="45"/>
  <c r="P95" i="45"/>
  <c r="P96" i="45"/>
  <c r="P97" i="45"/>
  <c r="P98" i="45"/>
  <c r="P99" i="45"/>
  <c r="L37" i="45" l="1"/>
  <c r="J37" i="45"/>
  <c r="K37" i="45" s="1"/>
  <c r="K128" i="45" l="1"/>
  <c r="K118" i="45"/>
  <c r="M118" i="45" s="1"/>
  <c r="K120" i="45" l="1"/>
  <c r="M120" i="45" s="1"/>
  <c r="M107" i="45"/>
  <c r="M113" i="45"/>
  <c r="M122" i="45"/>
  <c r="M102" i="45"/>
  <c r="M123" i="45"/>
  <c r="K114" i="45"/>
  <c r="M114" i="45" s="1"/>
  <c r="J114" i="45"/>
  <c r="M131" i="45"/>
  <c r="M132" i="45"/>
  <c r="M130" i="45"/>
  <c r="M121" i="45"/>
  <c r="F34" i="45" l="1"/>
  <c r="F31" i="45"/>
  <c r="M29" i="45"/>
  <c r="Q101" i="45" l="1"/>
  <c r="Q86" i="45"/>
  <c r="Q44" i="45"/>
  <c r="Q23" i="45"/>
  <c r="Q4" i="45"/>
  <c r="Q57" i="45" l="1"/>
  <c r="K134" i="45" l="1"/>
  <c r="M134" i="45" s="1"/>
  <c r="F101" i="45"/>
  <c r="K127" i="45"/>
  <c r="K126" i="45"/>
  <c r="K125" i="45"/>
  <c r="M124" i="45"/>
  <c r="K119" i="45"/>
  <c r="M119" i="45" s="1"/>
  <c r="M117" i="45"/>
  <c r="K115" i="45"/>
  <c r="K111" i="45"/>
  <c r="K110" i="45"/>
  <c r="K109" i="45"/>
  <c r="K105" i="45"/>
  <c r="M105" i="45" s="1"/>
  <c r="K104" i="45"/>
  <c r="M104" i="45" s="1"/>
  <c r="K103" i="45"/>
  <c r="P101" i="45"/>
  <c r="O101" i="45"/>
  <c r="N101" i="45"/>
  <c r="J101" i="45"/>
  <c r="I101" i="45"/>
  <c r="G101" i="45"/>
  <c r="P100" i="45"/>
  <c r="N100" i="45"/>
  <c r="M99" i="45"/>
  <c r="M98" i="45"/>
  <c r="H98" i="45"/>
  <c r="M97" i="45"/>
  <c r="H97" i="45"/>
  <c r="M96" i="45"/>
  <c r="H96" i="45"/>
  <c r="M95" i="45"/>
  <c r="H95" i="45"/>
  <c r="M94" i="45"/>
  <c r="H94" i="45"/>
  <c r="M93" i="45"/>
  <c r="H93" i="45"/>
  <c r="M92" i="45"/>
  <c r="H92" i="45"/>
  <c r="M91" i="45"/>
  <c r="H91" i="45"/>
  <c r="M90" i="45"/>
  <c r="H90" i="45"/>
  <c r="M89" i="45"/>
  <c r="H89" i="45"/>
  <c r="M88" i="45"/>
  <c r="H88" i="45"/>
  <c r="P87" i="45"/>
  <c r="M87" i="45"/>
  <c r="H87" i="45"/>
  <c r="L86" i="45"/>
  <c r="K86" i="45"/>
  <c r="J86" i="45"/>
  <c r="I86" i="45"/>
  <c r="G86" i="45"/>
  <c r="F86" i="45"/>
  <c r="P85" i="45"/>
  <c r="N85" i="45"/>
  <c r="P84" i="45"/>
  <c r="M84" i="45"/>
  <c r="H84" i="45"/>
  <c r="P83" i="45"/>
  <c r="M83" i="45"/>
  <c r="H83" i="45"/>
  <c r="P82" i="45"/>
  <c r="M82" i="45"/>
  <c r="H82" i="45"/>
  <c r="P81" i="45"/>
  <c r="M81" i="45"/>
  <c r="H81" i="45"/>
  <c r="P80" i="45"/>
  <c r="M80" i="45"/>
  <c r="H80" i="45"/>
  <c r="P79" i="45"/>
  <c r="M79" i="45"/>
  <c r="H79" i="45"/>
  <c r="P78" i="45"/>
  <c r="M78" i="45"/>
  <c r="H78" i="45"/>
  <c r="P77" i="45"/>
  <c r="M77" i="45"/>
  <c r="H77" i="45"/>
  <c r="P76" i="45"/>
  <c r="M76" i="45"/>
  <c r="H76" i="45"/>
  <c r="P75" i="45"/>
  <c r="M75" i="45"/>
  <c r="H75" i="45"/>
  <c r="P74" i="45"/>
  <c r="M74" i="45"/>
  <c r="H74" i="45"/>
  <c r="P73" i="45"/>
  <c r="M73" i="45"/>
  <c r="H73" i="45"/>
  <c r="P72" i="45"/>
  <c r="M72" i="45"/>
  <c r="H72" i="45"/>
  <c r="P71" i="45"/>
  <c r="M71" i="45"/>
  <c r="H71" i="45"/>
  <c r="P70" i="45"/>
  <c r="M70" i="45"/>
  <c r="H70" i="45"/>
  <c r="P69" i="45"/>
  <c r="M69" i="45"/>
  <c r="H69" i="45"/>
  <c r="P68" i="45"/>
  <c r="M68" i="45"/>
  <c r="H68" i="45"/>
  <c r="L57" i="45"/>
  <c r="K57" i="45"/>
  <c r="I57" i="45"/>
  <c r="G57" i="45"/>
  <c r="P66" i="45"/>
  <c r="M66" i="45"/>
  <c r="H66" i="45"/>
  <c r="P65" i="45"/>
  <c r="M65" i="45"/>
  <c r="H65" i="45"/>
  <c r="P64" i="45"/>
  <c r="M64" i="45"/>
  <c r="H64" i="45"/>
  <c r="P63" i="45"/>
  <c r="M63" i="45"/>
  <c r="H63" i="45"/>
  <c r="P62" i="45"/>
  <c r="M62" i="45"/>
  <c r="H62" i="45"/>
  <c r="P61" i="45"/>
  <c r="M61" i="45"/>
  <c r="H61" i="45"/>
  <c r="P60" i="45"/>
  <c r="M60" i="45"/>
  <c r="H60" i="45"/>
  <c r="P59" i="45"/>
  <c r="M59" i="45"/>
  <c r="H59" i="45"/>
  <c r="P58" i="45"/>
  <c r="M58" i="45"/>
  <c r="H58" i="45"/>
  <c r="J57" i="45"/>
  <c r="P56" i="45"/>
  <c r="M56" i="45"/>
  <c r="H56" i="45"/>
  <c r="P55" i="45"/>
  <c r="M55" i="45"/>
  <c r="H55" i="45"/>
  <c r="P54" i="45"/>
  <c r="M54" i="45"/>
  <c r="H54" i="45"/>
  <c r="P53" i="45"/>
  <c r="M53" i="45"/>
  <c r="H53" i="45"/>
  <c r="P52" i="45"/>
  <c r="M52" i="45"/>
  <c r="H52" i="45"/>
  <c r="P51" i="45"/>
  <c r="M51" i="45"/>
  <c r="H51" i="45"/>
  <c r="P50" i="45"/>
  <c r="M50" i="45"/>
  <c r="H50" i="45"/>
  <c r="P49" i="45"/>
  <c r="M49" i="45"/>
  <c r="H49" i="45"/>
  <c r="P48" i="45"/>
  <c r="P47" i="45"/>
  <c r="P46" i="45"/>
  <c r="M46" i="45"/>
  <c r="H46" i="45"/>
  <c r="P45" i="45"/>
  <c r="M45" i="45"/>
  <c r="H45" i="45"/>
  <c r="L44" i="45"/>
  <c r="K44" i="45"/>
  <c r="J44" i="45"/>
  <c r="I44" i="45"/>
  <c r="G44" i="45"/>
  <c r="F44" i="45"/>
  <c r="P43" i="45"/>
  <c r="O43" i="45"/>
  <c r="P42" i="45"/>
  <c r="O42" i="45"/>
  <c r="M41" i="45"/>
  <c r="M40" i="45"/>
  <c r="M38" i="45"/>
  <c r="L23" i="45"/>
  <c r="M36" i="45"/>
  <c r="M35" i="45"/>
  <c r="M34" i="45"/>
  <c r="M33" i="45"/>
  <c r="M31" i="45"/>
  <c r="M30" i="45"/>
  <c r="M28" i="45"/>
  <c r="M27" i="45"/>
  <c r="M26" i="45"/>
  <c r="M25" i="45"/>
  <c r="M24" i="45"/>
  <c r="N23" i="45"/>
  <c r="I23" i="45"/>
  <c r="P22" i="45"/>
  <c r="M22" i="45"/>
  <c r="H22" i="45"/>
  <c r="P21" i="45"/>
  <c r="M21" i="45"/>
  <c r="H21" i="45"/>
  <c r="P20" i="45"/>
  <c r="M20" i="45"/>
  <c r="H20" i="45"/>
  <c r="P19" i="45"/>
  <c r="M19" i="45"/>
  <c r="H19" i="45"/>
  <c r="P18" i="45"/>
  <c r="M18" i="45"/>
  <c r="H18" i="45"/>
  <c r="P17" i="45"/>
  <c r="M17" i="45"/>
  <c r="H17" i="45"/>
  <c r="P16" i="45"/>
  <c r="M16" i="45"/>
  <c r="H16" i="45"/>
  <c r="P15" i="45"/>
  <c r="H15" i="45"/>
  <c r="P14" i="45"/>
  <c r="M14" i="45"/>
  <c r="H14" i="45"/>
  <c r="P13" i="45"/>
  <c r="M13" i="45"/>
  <c r="H13" i="45"/>
  <c r="P12" i="45"/>
  <c r="M12" i="45"/>
  <c r="H12" i="45"/>
  <c r="P11" i="45"/>
  <c r="M11" i="45"/>
  <c r="H11" i="45"/>
  <c r="P10" i="45"/>
  <c r="M10" i="45"/>
  <c r="H10" i="45"/>
  <c r="P9" i="45"/>
  <c r="M9" i="45"/>
  <c r="H9" i="45"/>
  <c r="P8" i="45"/>
  <c r="M8" i="45"/>
  <c r="H8" i="45"/>
  <c r="P7" i="45"/>
  <c r="M7" i="45"/>
  <c r="H7" i="45"/>
  <c r="P6" i="45"/>
  <c r="M6" i="45"/>
  <c r="H6" i="45"/>
  <c r="P5" i="45"/>
  <c r="M5" i="45"/>
  <c r="H5" i="45"/>
  <c r="L4" i="45"/>
  <c r="K4" i="45"/>
  <c r="J4" i="45"/>
  <c r="I4" i="45"/>
  <c r="G4" i="45"/>
  <c r="F4" i="45"/>
  <c r="O23" i="45" l="1"/>
  <c r="M103" i="45"/>
  <c r="N4" i="45"/>
  <c r="P44" i="45"/>
  <c r="F23" i="45"/>
  <c r="O44" i="45"/>
  <c r="O57" i="45"/>
  <c r="K101" i="45"/>
  <c r="O86" i="45"/>
  <c r="H67" i="45"/>
  <c r="P86" i="45"/>
  <c r="N86" i="45"/>
  <c r="O4" i="45"/>
  <c r="P4" i="45"/>
  <c r="J23" i="45"/>
  <c r="N44" i="45"/>
  <c r="M67" i="45"/>
  <c r="N57" i="45"/>
  <c r="M37" i="45"/>
  <c r="P67" i="45"/>
  <c r="P57" i="45" s="1"/>
  <c r="F57" i="45"/>
  <c r="K23" i="45"/>
  <c r="M23" i="45" l="1"/>
</calcChain>
</file>

<file path=xl/sharedStrings.xml><?xml version="1.0" encoding="utf-8"?>
<sst xmlns="http://schemas.openxmlformats.org/spreadsheetml/2006/main" count="616" uniqueCount="401">
  <si>
    <t>N.p.k.</t>
  </si>
  <si>
    <t xml:space="preserve"> Plānotais izmeklējumu skaits gadā </t>
  </si>
  <si>
    <t>Dienas stacionārā sniegtie pakalpojumi</t>
  </si>
  <si>
    <t xml:space="preserve">Ikmēneša fiksētais maksājums </t>
  </si>
  <si>
    <t xml:space="preserve">Aritmologa kabinets </t>
  </si>
  <si>
    <t>Traheostomas kabinets</t>
  </si>
  <si>
    <t>Pediatra kabinets</t>
  </si>
  <si>
    <t>Izmeklējumi un terapija</t>
  </si>
  <si>
    <t>Elektrokardiogrāfija</t>
  </si>
  <si>
    <t>Speciālistu pakalpojumi</t>
  </si>
  <si>
    <t xml:space="preserve">Citi pakalpojumi </t>
  </si>
  <si>
    <t>Rehabilitācijas pakalpojumi bērniem</t>
  </si>
  <si>
    <t>Rehabilitācijas pakalpojumi pieaugušajiem</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</si>
  <si>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</si>
  <si>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</si>
  <si>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</si>
  <si>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</si>
  <si>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</si>
  <si>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</si>
  <si>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</si>
  <si>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</si>
  <si>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Ārstu konsīlijs reto slimību ārstēšanā</t>
  </si>
  <si>
    <t>Sporta medicīna</t>
  </si>
  <si>
    <t>Mammogrāfija</t>
  </si>
  <si>
    <t xml:space="preserve">Speciālistu konsultācijas konstatētas atradnes gadījumā </t>
  </si>
  <si>
    <t xml:space="preserve">Ļaundabīgo audzēju primārie diagnostiskie izmeklējumi </t>
  </si>
  <si>
    <t>Parenterālā un enterālā barošana</t>
  </si>
  <si>
    <t>Psihologa/psihoterapeita pakalpojumi</t>
  </si>
  <si>
    <t>Laboratoriskie izmeklējumi Ukrainas iedzīvotājiem saistībā ar militāro konfliktu</t>
  </si>
  <si>
    <t>Priekšlaicīgi dzimušo bērnu profilakse</t>
  </si>
  <si>
    <t>Prognozējamā invaliditāte un novēršamās invaliditātes ārstu konsīlijs</t>
  </si>
  <si>
    <t>Augsta riska bērnu profilakse pret sezonālo saslimšanu ar respiratori sincitiālo vīrusu</t>
  </si>
  <si>
    <t xml:space="preserve">Prioritārie pakalpojumi pacientiem ar ļaundabīgo audzēju </t>
  </si>
  <si>
    <t xml:space="preserve">Autiska spektra traucējumu diagnostika </t>
  </si>
  <si>
    <t>Motivācijas programmas pasākumi bērniem Garastāvokļa kabinetā</t>
  </si>
  <si>
    <t>KOPĀ</t>
  </si>
  <si>
    <t>Pakalpojuma programmas kods</t>
  </si>
  <si>
    <t>Rehabilitācija dienas stacionārā bērniem</t>
  </si>
  <si>
    <t>Rehabilitācija dienas stacionārā pieaugušajiem</t>
  </si>
  <si>
    <t xml:space="preserve">Psihiatrisko slimnieku ārstēšana psihiatriskā profila dienas stacionārā </t>
  </si>
  <si>
    <t>AP84</t>
  </si>
  <si>
    <t>AP85</t>
  </si>
  <si>
    <t>AP111</t>
  </si>
  <si>
    <t>AP112</t>
  </si>
  <si>
    <t>AP113</t>
  </si>
  <si>
    <t>AP114</t>
  </si>
  <si>
    <t>AP116</t>
  </si>
  <si>
    <t>AP117</t>
  </si>
  <si>
    <t>AP118</t>
  </si>
  <si>
    <t>AP120</t>
  </si>
  <si>
    <t>AP70</t>
  </si>
  <si>
    <t>AP61</t>
  </si>
  <si>
    <t>SFMR_7</t>
  </si>
  <si>
    <t>SFMI_7</t>
  </si>
  <si>
    <t>SFMB_7</t>
  </si>
  <si>
    <t>SFMM_7</t>
  </si>
  <si>
    <t>SFML_7</t>
  </si>
  <si>
    <t>SFMS_7</t>
  </si>
  <si>
    <t>SFM1A7</t>
  </si>
  <si>
    <t>SFMG_7</t>
  </si>
  <si>
    <t>SFMJ_7</t>
  </si>
  <si>
    <t>SFM8_7</t>
  </si>
  <si>
    <t>SFM9_7</t>
  </si>
  <si>
    <t>AP02</t>
  </si>
  <si>
    <t>AP022</t>
  </si>
  <si>
    <t>AP023</t>
  </si>
  <si>
    <t>AP024</t>
  </si>
  <si>
    <t>AP025</t>
  </si>
  <si>
    <t>AP59</t>
  </si>
  <si>
    <t>AP60</t>
  </si>
  <si>
    <t>AP04</t>
  </si>
  <si>
    <t>AP06</t>
  </si>
  <si>
    <t>AP09</t>
  </si>
  <si>
    <t>AP98</t>
  </si>
  <si>
    <t>AP69</t>
  </si>
  <si>
    <t>AP31</t>
  </si>
  <si>
    <t>AP310</t>
  </si>
  <si>
    <t>AP311</t>
  </si>
  <si>
    <t>AP312</t>
  </si>
  <si>
    <t>AP313</t>
  </si>
  <si>
    <t>AP314</t>
  </si>
  <si>
    <t>AP315</t>
  </si>
  <si>
    <t>AP316</t>
  </si>
  <si>
    <t>AP317</t>
  </si>
  <si>
    <t>AP318</t>
  </si>
  <si>
    <t>AP319</t>
  </si>
  <si>
    <t>AP32</t>
  </si>
  <si>
    <t>AP320</t>
  </si>
  <si>
    <t>AP321</t>
  </si>
  <si>
    <t>AP322</t>
  </si>
  <si>
    <t>AP324</t>
  </si>
  <si>
    <t>AP325</t>
  </si>
  <si>
    <t>AP326</t>
  </si>
  <si>
    <t>AP33</t>
  </si>
  <si>
    <t>AP34</t>
  </si>
  <si>
    <t>AP35</t>
  </si>
  <si>
    <t>AP37</t>
  </si>
  <si>
    <t>AP38</t>
  </si>
  <si>
    <t>AP39</t>
  </si>
  <si>
    <t>AP40</t>
  </si>
  <si>
    <t>AP74</t>
  </si>
  <si>
    <t>AP75</t>
  </si>
  <si>
    <t>AP13</t>
  </si>
  <si>
    <t>AP14</t>
  </si>
  <si>
    <t>AP15</t>
  </si>
  <si>
    <t>AP16</t>
  </si>
  <si>
    <t>AP17</t>
  </si>
  <si>
    <t>AP43</t>
  </si>
  <si>
    <t>AP45</t>
  </si>
  <si>
    <t>AP50</t>
  </si>
  <si>
    <t>AP62</t>
  </si>
  <si>
    <t>AP66</t>
  </si>
  <si>
    <t>AP07</t>
  </si>
  <si>
    <t>AP81</t>
  </si>
  <si>
    <t>AP87</t>
  </si>
  <si>
    <t>AP93</t>
  </si>
  <si>
    <t>AP54</t>
  </si>
  <si>
    <t>AP44</t>
  </si>
  <si>
    <t>AP47</t>
  </si>
  <si>
    <t>AP96</t>
  </si>
  <si>
    <t>AP51</t>
  </si>
  <si>
    <t>AP107</t>
  </si>
  <si>
    <t>AP109</t>
  </si>
  <si>
    <t>AP115</t>
  </si>
  <si>
    <t>AP119</t>
  </si>
  <si>
    <t>AP110</t>
  </si>
  <si>
    <t>AP105</t>
  </si>
  <si>
    <t>SFM5_7</t>
  </si>
  <si>
    <t>SFMK_7</t>
  </si>
  <si>
    <t>SFMF_7</t>
  </si>
  <si>
    <t>SFM6_7</t>
  </si>
  <si>
    <t>AP021</t>
  </si>
  <si>
    <t>AP05</t>
  </si>
  <si>
    <t>AP36</t>
  </si>
  <si>
    <t>AP101</t>
  </si>
  <si>
    <t>AP67</t>
  </si>
  <si>
    <t>AP63</t>
  </si>
  <si>
    <t>AP56</t>
  </si>
  <si>
    <t>AP55</t>
  </si>
  <si>
    <t>AP58</t>
  </si>
  <si>
    <t>AP83</t>
  </si>
  <si>
    <t>AP82</t>
  </si>
  <si>
    <t>AP125</t>
  </si>
  <si>
    <t>AP128</t>
  </si>
  <si>
    <t>AP126</t>
  </si>
  <si>
    <t>AP122</t>
  </si>
  <si>
    <t>AP127</t>
  </si>
  <si>
    <t>AP99</t>
  </si>
  <si>
    <t>Pakalpojuma programmas nosaukums</t>
  </si>
  <si>
    <t xml:space="preserve">Līguma summa gadam, EUR </t>
  </si>
  <si>
    <t xml:space="preserve"> Plānotās viena izmeklējuma vidējās izmaksas, EUR </t>
  </si>
  <si>
    <t>Līguma summa uz periodu, EUR</t>
  </si>
  <si>
    <t xml:space="preserve"> Veiktais darba apjoms līguma ietvaros, EUR</t>
  </si>
  <si>
    <t xml:space="preserve"> Veiktais darba apjoms pārskata periodā, EUR </t>
  </si>
  <si>
    <t>Izmeklējumu skaits pārskata periodā</t>
  </si>
  <si>
    <t xml:space="preserve"> Viena izmeklējuma vidējās izmaksas pārskata periodā, EUR  </t>
  </si>
  <si>
    <t xml:space="preserve"> Pārstrāde virs līguma summas, EUR  ("+" pārstrāde)</t>
  </si>
  <si>
    <t>Līguma neizpilde, EUR  ("-" neizpilde)</t>
  </si>
  <si>
    <t>Līguma izpilde uz periodu, "+"pārstrāde, "-" neizpilde, EUR</t>
  </si>
  <si>
    <t xml:space="preserve"> Valsts kompensētais pacienta līdzmaksājums līguma ietvaros, EUR</t>
  </si>
  <si>
    <t>1.01.</t>
  </si>
  <si>
    <t>Bērnu ķirurģija dienas stacionārā</t>
  </si>
  <si>
    <t>Dienas stacionārs</t>
  </si>
  <si>
    <t>1.02.</t>
  </si>
  <si>
    <t>Dienas stacionārs hronisko sāpju pacientu ārstēšanai</t>
  </si>
  <si>
    <t>1.03.</t>
  </si>
  <si>
    <t>Gastrointestinālās endoskopijas dienas stacionārā</t>
  </si>
  <si>
    <t>1.04.</t>
  </si>
  <si>
    <t>Ginekoloģija dienas stacionārā</t>
  </si>
  <si>
    <t>1.05.</t>
  </si>
  <si>
    <t>Invazīvā kardioloģija dienas stacionārā</t>
  </si>
  <si>
    <t>1.06.</t>
  </si>
  <si>
    <t>Invazīvā radioloģija dienas stacionārā</t>
  </si>
  <si>
    <t>1.07.</t>
  </si>
  <si>
    <t>Ķirurģiskie pakalpojumi oftalmoloģijas dienas stacionārā</t>
  </si>
  <si>
    <t>Ķīmijterapija un hematoloģija dienas stacionārā</t>
  </si>
  <si>
    <t>1.09.</t>
  </si>
  <si>
    <t>Narkoloģisko slimnieku ārstēšana narkoloģiska profila dienas stacionārā</t>
  </si>
  <si>
    <t>1.10.</t>
  </si>
  <si>
    <t>Neiroloģisko un iekšķīgo slimību ārstēšana dienas stacionārā</t>
  </si>
  <si>
    <t>1.11.</t>
  </si>
  <si>
    <t>Otolaringoloģija bērniem dienas stacionārā</t>
  </si>
  <si>
    <t>1.12.</t>
  </si>
  <si>
    <t>Otolaringoloģija pieaugušajiem dienas stacionārā</t>
  </si>
  <si>
    <t>1.13.</t>
  </si>
  <si>
    <t>1.14.</t>
  </si>
  <si>
    <t>1.15.</t>
  </si>
  <si>
    <t>1.16.</t>
  </si>
  <si>
    <t>Robotizēta stereotaktiskā radioķirurģija</t>
  </si>
  <si>
    <t>1.17.</t>
  </si>
  <si>
    <t>1.18.</t>
  </si>
  <si>
    <t>Traumatoloģija, ortopēdija, rokas un rekonstruktīvā mikroķirurģija, plastiskā ķirurģija dienas stacionārā</t>
  </si>
  <si>
    <t>Uroloģija dienas stacionārā</t>
  </si>
  <si>
    <t>Vispārējie ķirurģiskie pakalpojumi  dienas stacionārā</t>
  </si>
  <si>
    <t>2.01.</t>
  </si>
  <si>
    <t>TPS kabinets</t>
  </si>
  <si>
    <t>2.02.</t>
  </si>
  <si>
    <t>Diabēta apmācības kabinets</t>
  </si>
  <si>
    <t>2.03.</t>
  </si>
  <si>
    <t>Diabētiskās pēdas aprūpes kabinets</t>
  </si>
  <si>
    <t>2.04.</t>
  </si>
  <si>
    <t>Enterālās un parenterālās barošanas pacientu aprūpes kabinets</t>
  </si>
  <si>
    <t>2.05.</t>
  </si>
  <si>
    <t>2.06.</t>
  </si>
  <si>
    <t>Garastāvokļa traucējumu kabinets bērniem</t>
  </si>
  <si>
    <t>2.08.</t>
  </si>
  <si>
    <t>HIV līdzestības kabinets</t>
  </si>
  <si>
    <t>SFMV_7</t>
  </si>
  <si>
    <t>2.09.</t>
  </si>
  <si>
    <t>Hronisku obstruktīvu plaušu slimību kabinets</t>
  </si>
  <si>
    <t>2.10.</t>
  </si>
  <si>
    <t>2.11.</t>
  </si>
  <si>
    <t>Onkoloģisko pacientu koordinatoru kabinets</t>
  </si>
  <si>
    <t>2.12.</t>
  </si>
  <si>
    <t>Onkoloģisko pacientu psihoemocionālā atbalsta kabinets</t>
  </si>
  <si>
    <t>2.13.</t>
  </si>
  <si>
    <t>2.14.</t>
  </si>
  <si>
    <t>2.15.</t>
  </si>
  <si>
    <t>Pneimologa kabinets</t>
  </si>
  <si>
    <t>2.16.</t>
  </si>
  <si>
    <t>2.17.</t>
  </si>
  <si>
    <t>2.18.</t>
  </si>
  <si>
    <t>Reto slimību kabinets</t>
  </si>
  <si>
    <t>2.19.</t>
  </si>
  <si>
    <t>Steidzamās medicīniskās palīdzības punkts</t>
  </si>
  <si>
    <t>2.20.</t>
  </si>
  <si>
    <t>Stomas kabinets</t>
  </si>
  <si>
    <t>SIA "Rīgas Austrumu klīniskā universitātes slimnīca"  - references laboratorijas finansējums, tuberkulozes medikamenti, imunobioloģisko preparātu glabāšana, tuberkulozes bakterioloģiskai diagnostikai barotņu iegāde un izplatīšana,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</si>
  <si>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VSIA "Bērnu klīniskā universitātes slimnīca" - par īpašiem medicīniskiem nolūkiem paredzētas pārtikas nodrošināšanu paliatīvā aprūpes kabineta uzskaitē esošajiem bērniem, kā arī cistiskās fibrozes kabineta pacientiem un  bērnu ar cistisko fibrozi ambulatorai ārstēšanai nepieciešamajiem medikamentiem</t>
  </si>
  <si>
    <t>3.01.</t>
  </si>
  <si>
    <t>Datortomogrāfija</t>
  </si>
  <si>
    <t>Izmeklējumi</t>
  </si>
  <si>
    <t>3.02.</t>
  </si>
  <si>
    <t>Doplerogrāfija</t>
  </si>
  <si>
    <t>3.03.</t>
  </si>
  <si>
    <t>Elastogrāfija</t>
  </si>
  <si>
    <t>3.04.</t>
  </si>
  <si>
    <t>3.05.</t>
  </si>
  <si>
    <t>Endoskopija</t>
  </si>
  <si>
    <t>3.06.</t>
  </si>
  <si>
    <t>Kodolmagnētiskās rezonanses izmeklējumi</t>
  </si>
  <si>
    <t>3.07.</t>
  </si>
  <si>
    <t>Neiroelektrofizioloģiskie  funkcionālie izmeklējumi</t>
  </si>
  <si>
    <t>3.08.</t>
  </si>
  <si>
    <t>Osteodensitometrija</t>
  </si>
  <si>
    <t>3.09.</t>
  </si>
  <si>
    <t>3.10.</t>
  </si>
  <si>
    <t>Radionuklīdā diagnostika</t>
  </si>
  <si>
    <t>Rentgenoloģija</t>
  </si>
  <si>
    <t>Staru terapija</t>
  </si>
  <si>
    <t>Specializētie pakalpojumi</t>
  </si>
  <si>
    <t>Ultrasonogrāfija</t>
  </si>
  <si>
    <t>4.01.</t>
  </si>
  <si>
    <t>Alergoloģija</t>
  </si>
  <si>
    <t>Speciālisti</t>
  </si>
  <si>
    <t>4.02.</t>
  </si>
  <si>
    <t>Algoloģija</t>
  </si>
  <si>
    <t>4.03.</t>
  </si>
  <si>
    <t>Anestezioloģija</t>
  </si>
  <si>
    <t>4.04.</t>
  </si>
  <si>
    <t>Arodslimību speciālisti</t>
  </si>
  <si>
    <t>4.05.</t>
  </si>
  <si>
    <t>Dermatoveneroloģija</t>
  </si>
  <si>
    <t>4.06.</t>
  </si>
  <si>
    <t>Endokrinoloģija</t>
  </si>
  <si>
    <t>4.07.</t>
  </si>
  <si>
    <t>Gastroenteroloģija</t>
  </si>
  <si>
    <t>4.08.</t>
  </si>
  <si>
    <t>Ginekoloģija</t>
  </si>
  <si>
    <t>4.09.</t>
  </si>
  <si>
    <t>Hematoloģija</t>
  </si>
  <si>
    <t>4.10.</t>
  </si>
  <si>
    <t>Infektoloģija</t>
  </si>
  <si>
    <t>4.11.</t>
  </si>
  <si>
    <t>Internā medicīna</t>
  </si>
  <si>
    <t>4.12.</t>
  </si>
  <si>
    <t>Kardioloģija</t>
  </si>
  <si>
    <t>4.13.</t>
  </si>
  <si>
    <t>Ķirurģija</t>
  </si>
  <si>
    <t>4.14.</t>
  </si>
  <si>
    <t>Narkoloģija</t>
  </si>
  <si>
    <t>4.15.</t>
  </si>
  <si>
    <t>Nefroloģija</t>
  </si>
  <si>
    <t>4.16.</t>
  </si>
  <si>
    <t>Neiroloģija</t>
  </si>
  <si>
    <t>4.17.</t>
  </si>
  <si>
    <t>Oftalmoloģija</t>
  </si>
  <si>
    <t>4.18.</t>
  </si>
  <si>
    <t>Onkoloģija</t>
  </si>
  <si>
    <t>4.19.</t>
  </si>
  <si>
    <t>Otolaringoloģija</t>
  </si>
  <si>
    <t>4.20.</t>
  </si>
  <si>
    <t>Pārējie speciālisti</t>
  </si>
  <si>
    <t>4.21.</t>
  </si>
  <si>
    <t>Pediatrija</t>
  </si>
  <si>
    <t>4.22.</t>
  </si>
  <si>
    <t>Psihiatrija</t>
  </si>
  <si>
    <t>4.23.</t>
  </si>
  <si>
    <t>Pulmonoloģija</t>
  </si>
  <si>
    <t>4.24.</t>
  </si>
  <si>
    <t>Reimatoloģija</t>
  </si>
  <si>
    <t>4.25.</t>
  </si>
  <si>
    <t>Traumatoloģija</t>
  </si>
  <si>
    <t>4.26.</t>
  </si>
  <si>
    <t>Uroloģija</t>
  </si>
  <si>
    <t>4.27.</t>
  </si>
  <si>
    <t>5.01.</t>
  </si>
  <si>
    <t>5.02.</t>
  </si>
  <si>
    <t>5.03.</t>
  </si>
  <si>
    <t>5.04.</t>
  </si>
  <si>
    <t>5.05.</t>
  </si>
  <si>
    <t>5.06.</t>
  </si>
  <si>
    <t>5.07.</t>
  </si>
  <si>
    <t>5.08.</t>
  </si>
  <si>
    <t>5.09.</t>
  </si>
  <si>
    <t>5.10.</t>
  </si>
  <si>
    <t>Rehabilitācija</t>
  </si>
  <si>
    <t>5.11.</t>
  </si>
  <si>
    <t>5.12.</t>
  </si>
  <si>
    <t xml:space="preserve">Pakalpojumi, ko apmaksā virs līguma summas pēc faktiski veiktā darba </t>
  </si>
  <si>
    <t>6.01.</t>
  </si>
  <si>
    <t>6.02.</t>
  </si>
  <si>
    <t>6.03.</t>
  </si>
  <si>
    <t>6.04.</t>
  </si>
  <si>
    <t>6.05.</t>
  </si>
  <si>
    <t>6.06.</t>
  </si>
  <si>
    <t>6.07.</t>
  </si>
  <si>
    <t>6.08.</t>
  </si>
  <si>
    <t>Ļaundabīgo audzēju sekundārie diagnostiskie izmeklējumi</t>
  </si>
  <si>
    <t>6.09.</t>
  </si>
  <si>
    <t>Pacientu izmeklēšana pirms un pēc aknu transplantācijas</t>
  </si>
  <si>
    <t>6.10.</t>
  </si>
  <si>
    <t>Pozitronu emisijas tomogrāfijas/datortomogrāfijas (PET/DT) izmeklējumi</t>
  </si>
  <si>
    <t>6.13.</t>
  </si>
  <si>
    <t>Covid-19 laboratorijas pakalpojumi</t>
  </si>
  <si>
    <t>6.17.</t>
  </si>
  <si>
    <t>6.18.</t>
  </si>
  <si>
    <t>Covid-19 vakcinācijas kabineta pakalpojumi</t>
  </si>
  <si>
    <t>6.19.</t>
  </si>
  <si>
    <t>6.20.</t>
  </si>
  <si>
    <t>6.21.</t>
  </si>
  <si>
    <t>6.22.</t>
  </si>
  <si>
    <t>6.23.</t>
  </si>
  <si>
    <t xml:space="preserve">Skābekļa terapija </t>
  </si>
  <si>
    <t>6.24.</t>
  </si>
  <si>
    <t>6.26.</t>
  </si>
  <si>
    <t>6.27.</t>
  </si>
  <si>
    <t>Nieru aizstājterapija</t>
  </si>
  <si>
    <t>6.28.</t>
  </si>
  <si>
    <t>6.29.</t>
  </si>
  <si>
    <t>6.31.</t>
  </si>
  <si>
    <t>Ambulatorie pakalpojumi Ukrainas iedzīvotājiem saistībā ar militāro konfliktu</t>
  </si>
  <si>
    <t>6.32.</t>
  </si>
  <si>
    <t>6.33.</t>
  </si>
  <si>
    <t>Dienas stacionāra pakalpojumi Ukrainas iedzīvotājiem saistībā ar militāro konfliktu</t>
  </si>
  <si>
    <t>Izmeklējumi Ukrainas iedzīvotājiem saistībā ar militāro konfliktu</t>
  </si>
  <si>
    <t>Pērtiķu baku diagnostika un vakcinācija</t>
  </si>
  <si>
    <t>AP130</t>
  </si>
  <si>
    <t>Agrīnās intervences pakalpojumi bērniem ar autiskā spektra traucējumiem</t>
  </si>
  <si>
    <t>AP132</t>
  </si>
  <si>
    <t>AP01</t>
  </si>
  <si>
    <t>Patvēruma meklētājiem sniegtie pakalpojumi, saskaņā ar valdības apstiprināto rīcības plānu no "Līdzekļi neparedzētiem gadījumiem"</t>
  </si>
  <si>
    <t>AP57</t>
  </si>
  <si>
    <t>Miega izmeklējumi</t>
  </si>
  <si>
    <t>AP138</t>
  </si>
  <si>
    <t>5.13.</t>
  </si>
  <si>
    <t>AP137</t>
  </si>
  <si>
    <t>Diagnostiskie izmeklējumi grūtniecēm un sievietēm pēcdzemdību periodā</t>
  </si>
  <si>
    <t>AP141</t>
  </si>
  <si>
    <t>Ārstu konsīlijs par paliatīvās aprūpes mobilās komandas pakalpojuma pacienta dzīvesvietā nepieciešamību</t>
  </si>
  <si>
    <t>AP142</t>
  </si>
  <si>
    <t>Reproduktīvā materiāla uzglabāšana onkoloģijas pacientiem pirms ķīmijterapijas</t>
  </si>
  <si>
    <t>AP139</t>
  </si>
  <si>
    <t>Agrīnās intervences pakalpojumi pacientiem ar psihotiskiem traucējumiem</t>
  </si>
  <si>
    <t>Metadona terapijas kabinets (ar psihologu)</t>
  </si>
  <si>
    <t>Paliatīvās aprūpes kabinets (ar psihologu)</t>
  </si>
  <si>
    <t>Vakcinācija pret sezonālo gripu, vakcinācija pret sezonālo gripu sociālās aprūpes centros</t>
  </si>
  <si>
    <t>AP95; AP97</t>
  </si>
  <si>
    <t>Finansējuma grupa</t>
  </si>
  <si>
    <t xml:space="preserve">Pakalpojuma programmas grupa </t>
  </si>
  <si>
    <t>6.25.</t>
  </si>
  <si>
    <t xml:space="preserve"> Pārējie ambulatorie sekundārās veselības aprūpes pasākumi</t>
  </si>
  <si>
    <t xml:space="preserve"> Pārējie speciālisti</t>
  </si>
  <si>
    <t>4.28.</t>
  </si>
  <si>
    <t>5.14.</t>
  </si>
  <si>
    <t>Pārskats par sekundārās ambulatorās veselības aprūpes pakalpojumu nodrošināšanai veikto darbu sadalījumā pa pakalpojumu programmām 2025.gada 3 mēnešos</t>
  </si>
  <si>
    <t>SFM107</t>
  </si>
  <si>
    <t>AP72, AP73</t>
  </si>
  <si>
    <t>Jaundzimušo skrīninga nodrošināšana un skrīninga laboratoriskie izmeklējumi</t>
  </si>
  <si>
    <t xml:space="preserve">Radioķirurģija </t>
  </si>
  <si>
    <t>Sirds asinsvadu sistēmas funkcionālie izmeklējumi</t>
  </si>
  <si>
    <t>SFMP_7;SFMU_7;SFM1E7;SFMH_7</t>
  </si>
  <si>
    <t>Psihiatra kabinets, Funkcionālo speciālistu kabinets, Māsas/ārsta palīga kabinets psihiatrijā un narkoloģijā;Psihologa/psihoterapeita kabinets</t>
  </si>
  <si>
    <t>1.08.</t>
  </si>
  <si>
    <t>2.07.</t>
  </si>
  <si>
    <t>6.11.</t>
  </si>
  <si>
    <t>6.14.</t>
  </si>
  <si>
    <t>6.12.</t>
  </si>
  <si>
    <t>6.15.</t>
  </si>
  <si>
    <t>6.16.</t>
  </si>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</sst>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2"/>
      <name val="Arial"/>
      <family val="2"/>
      <charset val="186"/>
    </font>
    <font>
      <b/>
      <sz val="10"/>
      <name val="Calibri"/>
      <family val="2"/>
      <charset val="186"/>
      <scheme val="minor"/>
    </font>
    <font>
      <b/>
      <sz val="14"/>
      <name val="Calibri"/>
      <family val="2"/>
      <charset val="186"/>
      <scheme val="minor"/>
    </font>
    <font>
      <sz val="10"/>
      <name val="Calibri"/>
      <family val="2"/>
      <charset val="186"/>
      <scheme val="minor"/>
    </font>
    <font>
      <b/>
      <sz val="9"/>
      <name val="Calibri"/>
      <family val="2"/>
      <charset val="186"/>
      <scheme val="minor"/>
    </font>
    <font>
      <sz val="9"/>
      <name val="Calibri"/>
      <family val="2"/>
      <charset val="186"/>
      <scheme val="minor"/>
    </font>
    <font>
      <i/>
      <sz val="1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2" fillId="0" borderId="0"/>
    <xf numFmtId="0" fontId="3" fillId="0" borderId="0"/>
    <xf numFmtId="0" fontId="2" fillId="0" borderId="0"/>
    <xf numFmtId="0" fontId="1" fillId="0" borderId="0"/>
  </cellStyleXfs>
  <cellXfs count="68">
    <xf numFmtId="0" fontId="0" fillId="0" borderId="0" xfId="0"/>
    <xf numFmtId="0" fontId="4" fillId="2" borderId="0" xfId="3" applyFont="1" applyFill="1"/>
    <xf numFmtId="0" fontId="6" fillId="2" borderId="0" xfId="3" applyFont="1" applyFill="1"/>
    <xf numFmtId="4" fontId="6" fillId="2" borderId="0" xfId="3" applyNumberFormat="1" applyFont="1" applyFill="1"/>
    <xf numFmtId="3" fontId="6" fillId="2" borderId="0" xfId="3" applyNumberFormat="1" applyFont="1" applyFill="1"/>
    <xf numFmtId="0" fontId="4" fillId="3"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2" borderId="1" xfId="3" applyFont="1" applyFill="1" applyBorder="1" applyAlignment="1">
      <alignment horizontal="center" vertical="center" wrapText="1"/>
    </xf>
    <xf numFmtId="3" fontId="4" fillId="0" borderId="1" xfId="3" applyNumberFormat="1" applyFont="1" applyBorder="1" applyAlignment="1">
      <alignment horizontal="center" vertical="center" wrapText="1"/>
    </xf>
    <xf numFmtId="4" fontId="4" fillId="0" borderId="1" xfId="3" applyNumberFormat="1" applyFont="1" applyBorder="1" applyAlignment="1">
      <alignment horizontal="center" vertical="center" wrapText="1"/>
    </xf>
    <xf numFmtId="4" fontId="4" fillId="2" borderId="1" xfId="3" applyNumberFormat="1" applyFont="1" applyFill="1" applyBorder="1" applyAlignment="1">
      <alignment horizontal="center" vertical="center" wrapText="1"/>
    </xf>
    <xf numFmtId="0" fontId="9" fillId="4" borderId="1" xfId="3" applyFont="1" applyFill="1" applyBorder="1" applyAlignment="1">
      <alignment horizontal="right" wrapText="1"/>
    </xf>
    <xf numFmtId="3" fontId="9" fillId="4" borderId="1" xfId="3" applyNumberFormat="1" applyFont="1" applyFill="1" applyBorder="1" applyAlignment="1">
      <alignment horizontal="right"/>
    </xf>
    <xf numFmtId="3" fontId="9" fillId="4" borderId="1" xfId="3" applyNumberFormat="1" applyFont="1" applyFill="1" applyBorder="1" applyAlignment="1">
      <alignment horizontal="right" wrapText="1"/>
    </xf>
    <xf numFmtId="0" fontId="4" fillId="5" borderId="1" xfId="3" applyFont="1" applyFill="1" applyBorder="1" applyAlignment="1">
      <alignment horizontal="center" wrapText="1"/>
    </xf>
    <xf numFmtId="0" fontId="4" fillId="5" borderId="1" xfId="3" applyFont="1" applyFill="1" applyBorder="1" applyAlignment="1">
      <alignment horizontal="right" wrapText="1"/>
    </xf>
    <xf numFmtId="3" fontId="4" fillId="5" borderId="1" xfId="3" applyNumberFormat="1" applyFont="1" applyFill="1" applyBorder="1" applyAlignment="1">
      <alignment horizontal="right" wrapText="1"/>
    </xf>
    <xf numFmtId="0" fontId="4" fillId="5" borderId="2" xfId="3" applyFont="1" applyFill="1" applyBorder="1" applyAlignment="1">
      <alignment horizontal="center" wrapText="1"/>
    </xf>
    <xf numFmtId="0" fontId="4" fillId="5" borderId="3" xfId="3" applyFont="1" applyFill="1" applyBorder="1" applyAlignment="1">
      <alignment horizontal="right" wrapText="1"/>
    </xf>
    <xf numFmtId="0" fontId="4" fillId="5" borderId="4" xfId="3" applyFont="1" applyFill="1" applyBorder="1" applyAlignment="1">
      <alignment horizontal="right" wrapText="1"/>
    </xf>
    <xf numFmtId="3" fontId="8" fillId="0" borderId="1" xfId="3" applyNumberFormat="1" applyFont="1" applyBorder="1"/>
    <xf numFmtId="4" fontId="8" fillId="0" borderId="1" xfId="3" applyNumberFormat="1" applyFont="1" applyBorder="1"/>
    <xf numFmtId="0" fontId="8" fillId="2" borderId="0" xfId="3" applyFont="1" applyFill="1"/>
    <xf numFmtId="3" fontId="8" fillId="2" borderId="1" xfId="3" applyNumberFormat="1" applyFont="1" applyFill="1" applyBorder="1"/>
    <xf numFmtId="0" fontId="7" fillId="5" borderId="1" xfId="3" applyFont="1" applyFill="1" applyBorder="1" applyAlignment="1">
      <alignment horizontal="center" vertical="center" wrapText="1"/>
    </xf>
    <xf numFmtId="0" fontId="4" fillId="5" borderId="3" xfId="3" applyFont="1" applyFill="1" applyBorder="1" applyAlignment="1">
      <alignment horizontal="left" wrapText="1"/>
    </xf>
    <xf numFmtId="3" fontId="7" fillId="5" borderId="1" xfId="3" applyNumberFormat="1" applyFont="1" applyFill="1" applyBorder="1"/>
    <xf numFmtId="0" fontId="7" fillId="2" borderId="0" xfId="3" applyFont="1" applyFill="1"/>
    <xf numFmtId="0" fontId="7" fillId="3" borderId="0" xfId="3" applyFont="1" applyFill="1"/>
    <xf numFmtId="0" fontId="6" fillId="0" borderId="0" xfId="3" applyFont="1"/>
    <xf numFmtId="0" fontId="6" fillId="0" borderId="0" xfId="3" applyFont="1" applyAlignment="1">
      <alignment wrapText="1"/>
    </xf>
    <xf numFmtId="0" fontId="6" fillId="2" borderId="0" xfId="3" applyFont="1" applyFill="1" applyAlignment="1">
      <alignment wrapText="1"/>
    </xf>
    <xf numFmtId="3" fontId="6" fillId="0" borderId="0" xfId="3" applyNumberFormat="1" applyFont="1"/>
    <xf numFmtId="4" fontId="6" fillId="0" borderId="0" xfId="3" applyNumberFormat="1" applyFont="1"/>
    <xf numFmtId="2" fontId="4" fillId="2" borderId="1" xfId="3" applyNumberFormat="1" applyFont="1" applyFill="1" applyBorder="1" applyAlignment="1">
      <alignment horizontal="center" vertical="center" wrapText="1"/>
    </xf>
    <xf numFmtId="4" fontId="4" fillId="5" borderId="1" xfId="3" applyNumberFormat="1" applyFont="1" applyFill="1" applyBorder="1" applyAlignment="1">
      <alignment horizontal="right" wrapText="1"/>
    </xf>
    <xf numFmtId="4" fontId="7" fillId="5" borderId="1" xfId="3" applyNumberFormat="1" applyFont="1" applyFill="1" applyBorder="1"/>
    <xf numFmtId="0" fontId="8" fillId="3" borderId="0" xfId="3" applyFont="1" applyFill="1"/>
    <xf numFmtId="0" fontId="8" fillId="0" borderId="1" xfId="3" applyFont="1" applyBorder="1" applyAlignment="1">
      <alignment wrapText="1"/>
    </xf>
    <xf numFmtId="2" fontId="6" fillId="0" borderId="0" xfId="3" applyNumberFormat="1" applyFont="1"/>
    <xf numFmtId="2" fontId="6" fillId="2" borderId="0" xfId="3" applyNumberFormat="1" applyFont="1" applyFill="1"/>
    <xf numFmtId="4" fontId="9" fillId="4" borderId="1" xfId="3" applyNumberFormat="1" applyFont="1" applyFill="1" applyBorder="1" applyAlignment="1">
      <alignment horizontal="right" wrapText="1"/>
    </xf>
    <xf numFmtId="0" fontId="7" fillId="5" borderId="2" xfId="3" applyFont="1" applyFill="1" applyBorder="1" applyAlignment="1">
      <alignment vertical="center" wrapText="1"/>
    </xf>
    <xf numFmtId="0" fontId="7" fillId="5" borderId="3" xfId="3" applyFont="1" applyFill="1" applyBorder="1" applyAlignment="1">
      <alignment vertical="center" wrapText="1"/>
    </xf>
    <xf numFmtId="0" fontId="8" fillId="2" borderId="1" xfId="3" applyFont="1" applyFill="1" applyBorder="1"/>
    <xf numFmtId="4" fontId="8" fillId="2" borderId="1" xfId="3" applyNumberFormat="1" applyFont="1" applyFill="1" applyBorder="1"/>
    <xf numFmtId="0" fontId="8" fillId="2" borderId="1" xfId="3" applyFont="1" applyFill="1" applyBorder="1" applyAlignment="1">
      <alignment wrapText="1"/>
    </xf>
    <xf numFmtId="0" fontId="8" fillId="2" borderId="1" xfId="3" applyFont="1" applyFill="1" applyBorder="1" applyAlignment="1">
      <alignment horizontal="center" vertical="center" wrapText="1"/>
    </xf>
    <xf numFmtId="0" fontId="8" fillId="0" borderId="1" xfId="3" applyFont="1" applyBorder="1"/>
    <xf numFmtId="3" fontId="8" fillId="0" borderId="5" xfId="3" applyNumberFormat="1" applyFont="1" applyBorder="1"/>
    <xf numFmtId="0" fontId="8" fillId="2" borderId="1" xfId="3"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0" borderId="1" xfId="3" applyFont="1" applyBorder="1" applyAlignment="1">
      <alignment horizontal="left" vertical="center" wrapText="1"/>
    </xf>
    <xf numFmtId="0" fontId="8" fillId="2" borderId="1" xfId="3" applyFont="1" applyFill="1" applyBorder="1" applyAlignment="1">
      <alignment horizontal="left" vertical="top" wrapText="1"/>
    </xf>
    <xf numFmtId="0" fontId="8" fillId="2" borderId="1" xfId="3" applyFont="1" applyFill="1" applyBorder="1" applyAlignment="1">
      <alignment vertical="top" wrapText="1"/>
    </xf>
    <xf numFmtId="0" fontId="5" fillId="2" borderId="0" xfId="2" applyFont="1" applyFill="1" applyAlignment="1">
      <alignment horizontal="center" vertical="center" wrapText="1"/>
    </xf>
    <xf numFmtId="0" fontId="7" fillId="5" borderId="1" xfId="3" applyFont="1" applyFill="1" applyBorder="1" applyAlignment="1">
      <alignment horizontal="left" vertical="center" wrapText="1"/>
    </xf>
    <xf numFmtId="0" fontId="7" fillId="5" borderId="2" xfId="3" applyFont="1" applyFill="1" applyBorder="1" applyAlignment="1">
      <alignment horizontal="left" vertical="center" wrapText="1"/>
    </xf>
    <xf numFmtId="0" fontId="7" fillId="5" borderId="3" xfId="3" applyFont="1" applyFill="1" applyBorder="1" applyAlignment="1">
      <alignment horizontal="left" vertical="center" wrapText="1"/>
    </xf>
    <xf numFmtId="0" fontId="8" fillId="2" borderId="1" xfId="3" quotePrefix="1" applyFont="1" applyFill="1" applyBorder="1" applyAlignment="1">
      <alignment horizontal="center" vertical="center" wrapText="1"/>
    </xf>
    <xf numFmtId="0" fontId="8" fillId="2" borderId="1" xfId="3" applyFont="1" applyFill="1" applyBorder="1" applyAlignment="1">
      <alignment horizontal="left"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wrapText="1"/>
    </xf>
    <xf numFmtId="0" fontId="8" fillId="2" borderId="5" xfId="3" applyFont="1" applyFill="1" applyBorder="1"/>
    <xf numFmtId="4" fontId="8" fillId="2" borderId="5" xfId="3" applyNumberFormat="1" applyFont="1" applyFill="1" applyBorder="1"/>
    <xf numFmtId="4" fontId="8" fillId="2" borderId="1" xfId="3" applyNumberFormat="1" applyFont="1" applyFill="1" applyBorder="1" applyAlignment="1">
      <alignment horizontal="center"/>
    </xf>
  </cellXfs>
  <cellStyles count="6">
    <cellStyle name="Normal" xfId="0" builtinId="0"/>
    <cellStyle name="Normal 10" xfId="2" xr:uid="{CFD32F27-E707-4446-AC16-7F6CDE1C8E92}"/>
    <cellStyle name="Normal 2" xfId="3" xr:uid="{0A6CBFE5-AD00-43EB-A198-4B0FEE143F02}"/>
    <cellStyle name="Normal 2 2" xfId="4" xr:uid="{9AFAFFEC-7FC3-451D-894D-26D2AAB8685B}"/>
    <cellStyle name="Normal 2 3 2" xfId="5" xr:uid="{897F8DBA-CC81-4A0A-8F2F-6578D1815C8D}"/>
    <cellStyle name="Normal 5" xfId="1" xr:uid="{B97D0C86-601B-4B8A-A785-6235E0B9B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504D-902C-4B2C-A787-DBBB2B669142}">
  <dimension ref="A1:Q143"/>
  <sheetViews>
    <sheetView tabSelected="1" zoomScaleNormal="100" workbookViewId="0">
      <pane xSplit="5" ySplit="3" topLeftCell="F4" activePane="bottomRight" state="frozen"/>
      <selection pane="topRight" activeCell="F1" sqref="F1"/>
      <selection pane="bottomLeft" activeCell="A7" sqref="A7"/>
      <selection pane="bottomRight" sqref="A1:Q1"/>
    </sheetView>
  </sheetViews>
  <sheetFormatPr defaultColWidth="11.26953125" defaultRowHeight="13" x14ac:dyDescent="0.3"/>
  <cols>
    <col min="1" max="1" width="5" style="2" customWidth="1"/>
    <col min="2" max="2" width="17.7265625" style="29" customWidth="1"/>
    <col min="3" max="3" width="33.54296875" style="30" customWidth="1"/>
    <col min="4" max="4" width="9" style="30" customWidth="1"/>
    <col min="5" max="5" width="13.453125" style="31" customWidth="1"/>
    <col min="6" max="6" width="14.1796875" style="33" customWidth="1"/>
    <col min="7" max="7" width="12.26953125" style="32" customWidth="1"/>
    <col min="8" max="8" width="12.81640625" style="39" customWidth="1"/>
    <col min="9" max="9" width="12.81640625" style="32" customWidth="1"/>
    <col min="10" max="10" width="13.54296875" style="32" customWidth="1"/>
    <col min="11" max="11" width="13.26953125" style="33" customWidth="1"/>
    <col min="12" max="12" width="12" style="32" customWidth="1"/>
    <col min="13" max="13" width="12.1796875" style="39" customWidth="1"/>
    <col min="14" max="14" width="12.7265625" style="33" customWidth="1"/>
    <col min="15" max="15" width="12.26953125" style="33" customWidth="1"/>
    <col min="16" max="16" width="13.1796875" style="33" hidden="1" customWidth="1"/>
    <col min="17" max="17" width="13.54296875" style="33" customWidth="1"/>
    <col min="18" max="16384" width="11.26953125" style="2"/>
  </cols>
  <sheetData>
    <row r="1" spans="1:17" ht="19.5" customHeight="1" x14ac:dyDescent="0.3">
      <c r="A1" s="55" t="s">
        <v>385</v>
      </c>
      <c r="B1" s="55"/>
      <c r="C1" s="55"/>
      <c r="D1" s="55"/>
      <c r="E1" s="55"/>
      <c r="F1" s="55"/>
      <c r="G1" s="55"/>
      <c r="H1" s="55"/>
      <c r="I1" s="55"/>
      <c r="J1" s="55"/>
      <c r="K1" s="55"/>
      <c r="L1" s="55"/>
      <c r="M1" s="55"/>
      <c r="N1" s="55"/>
      <c r="O1" s="55"/>
      <c r="P1" s="55"/>
      <c r="Q1" s="55"/>
    </row>
    <row r="2" spans="1:17" ht="95.25" customHeight="1" x14ac:dyDescent="0.3">
      <c r="A2" s="5" t="s">
        <v>0</v>
      </c>
      <c r="B2" s="6" t="s">
        <v>378</v>
      </c>
      <c r="C2" s="6" t="s">
        <v>148</v>
      </c>
      <c r="D2" s="6" t="s">
        <v>36</v>
      </c>
      <c r="E2" s="7" t="s">
        <v>379</v>
      </c>
      <c r="F2" s="9" t="s">
        <v>149</v>
      </c>
      <c r="G2" s="8" t="s">
        <v>1</v>
      </c>
      <c r="H2" s="34" t="s">
        <v>150</v>
      </c>
      <c r="I2" s="5" t="s">
        <v>151</v>
      </c>
      <c r="J2" s="9" t="s">
        <v>152</v>
      </c>
      <c r="K2" s="9" t="s">
        <v>153</v>
      </c>
      <c r="L2" s="8" t="s">
        <v>154</v>
      </c>
      <c r="M2" s="34" t="s">
        <v>155</v>
      </c>
      <c r="N2" s="10" t="s">
        <v>156</v>
      </c>
      <c r="O2" s="10" t="s">
        <v>157</v>
      </c>
      <c r="P2" s="7" t="s">
        <v>158</v>
      </c>
      <c r="Q2" s="9" t="s">
        <v>159</v>
      </c>
    </row>
    <row r="3" spans="1:17" ht="13.5" customHeight="1" x14ac:dyDescent="0.3">
      <c r="A3" s="11"/>
      <c r="B3" s="12"/>
      <c r="C3" s="13"/>
      <c r="D3" s="13"/>
      <c r="E3" s="13"/>
      <c r="F3" s="41"/>
      <c r="G3" s="13"/>
      <c r="H3" s="13"/>
      <c r="I3" s="13"/>
      <c r="J3" s="41"/>
      <c r="K3" s="41"/>
      <c r="L3" s="41"/>
      <c r="M3" s="41"/>
      <c r="N3" s="41"/>
      <c r="O3" s="41"/>
      <c r="P3" s="41"/>
      <c r="Q3" s="41"/>
    </row>
    <row r="4" spans="1:17" s="1" customFormat="1" ht="13.5" customHeight="1" x14ac:dyDescent="0.3">
      <c r="A4" s="14">
        <v>1</v>
      </c>
      <c r="B4" s="56" t="s">
        <v>2</v>
      </c>
      <c r="C4" s="56"/>
      <c r="D4" s="15" t="s">
        <v>35</v>
      </c>
      <c r="E4" s="15"/>
      <c r="F4" s="35">
        <f>SUM(F5:F22)</f>
        <v>73661609</v>
      </c>
      <c r="G4" s="16">
        <f>SUM(G5:G22)</f>
        <v>403155</v>
      </c>
      <c r="H4" s="35"/>
      <c r="I4" s="35">
        <f>SUM(I5:I22)</f>
        <v>18416154.919999998</v>
      </c>
      <c r="J4" s="35">
        <f>SUM(J5:J22)</f>
        <v>17339602.950000003</v>
      </c>
      <c r="K4" s="35">
        <f>SUM(K5:K22)</f>
        <v>20767656.690000005</v>
      </c>
      <c r="L4" s="16">
        <f>SUM(L5:L22)</f>
        <v>113362</v>
      </c>
      <c r="M4" s="35"/>
      <c r="N4" s="35">
        <f>SUM(N5:N22)</f>
        <v>2720123.9899999998</v>
      </c>
      <c r="O4" s="35">
        <f>SUM(O5:O22)</f>
        <v>-368622.22000000026</v>
      </c>
      <c r="P4" s="35">
        <f>SUM(P5:P22)</f>
        <v>2351501.7699999996</v>
      </c>
      <c r="Q4" s="35">
        <f>SUM(Q5:Q22)</f>
        <v>351169</v>
      </c>
    </row>
    <row r="5" spans="1:17" s="22" customFormat="1" ht="21.65" customHeight="1" x14ac:dyDescent="0.3">
      <c r="A5" s="59" t="s">
        <v>160</v>
      </c>
      <c r="B5" s="50" t="s">
        <v>2</v>
      </c>
      <c r="C5" s="60" t="s">
        <v>161</v>
      </c>
      <c r="D5" s="44" t="s">
        <v>51</v>
      </c>
      <c r="E5" s="44" t="s">
        <v>162</v>
      </c>
      <c r="F5" s="21">
        <v>553584</v>
      </c>
      <c r="G5" s="20">
        <v>1449</v>
      </c>
      <c r="H5" s="45">
        <f t="shared" ref="H5:H22" si="0">F5/G5</f>
        <v>382.04554865424433</v>
      </c>
      <c r="I5" s="21">
        <v>138393</v>
      </c>
      <c r="J5" s="21">
        <v>131987</v>
      </c>
      <c r="K5" s="21">
        <v>150849.30000000002</v>
      </c>
      <c r="L5" s="20">
        <v>415</v>
      </c>
      <c r="M5" s="21">
        <f>K5/L5</f>
        <v>363.49228915662655</v>
      </c>
      <c r="N5" s="21">
        <v>12456.300000000017</v>
      </c>
      <c r="O5" s="21"/>
      <c r="P5" s="21">
        <f t="shared" ref="P5:P22" si="1">K5-I5</f>
        <v>12456.300000000017</v>
      </c>
      <c r="Q5" s="21">
        <v>5625</v>
      </c>
    </row>
    <row r="6" spans="1:17" s="22" customFormat="1" ht="30" customHeight="1" x14ac:dyDescent="0.3">
      <c r="A6" s="59" t="s">
        <v>163</v>
      </c>
      <c r="B6" s="50" t="s">
        <v>2</v>
      </c>
      <c r="C6" s="60" t="s">
        <v>164</v>
      </c>
      <c r="D6" s="44" t="s">
        <v>44</v>
      </c>
      <c r="E6" s="44" t="s">
        <v>162</v>
      </c>
      <c r="F6" s="21">
        <v>450048</v>
      </c>
      <c r="G6" s="20">
        <v>1959</v>
      </c>
      <c r="H6" s="45">
        <f t="shared" si="0"/>
        <v>229.73353751914243</v>
      </c>
      <c r="I6" s="21">
        <v>112512</v>
      </c>
      <c r="J6" s="21">
        <v>112499.85</v>
      </c>
      <c r="K6" s="21">
        <v>124664.54</v>
      </c>
      <c r="L6" s="20">
        <v>478</v>
      </c>
      <c r="M6" s="45">
        <f t="shared" ref="M6:M41" si="2">K6/L6</f>
        <v>260.80447698744769</v>
      </c>
      <c r="N6" s="21">
        <v>12152.539999999994</v>
      </c>
      <c r="O6" s="21"/>
      <c r="P6" s="21">
        <f t="shared" si="1"/>
        <v>12152.539999999994</v>
      </c>
      <c r="Q6" s="21">
        <v>1822</v>
      </c>
    </row>
    <row r="7" spans="1:17" s="22" customFormat="1" ht="28.5" customHeight="1" x14ac:dyDescent="0.3">
      <c r="A7" s="59" t="s">
        <v>165</v>
      </c>
      <c r="B7" s="50" t="s">
        <v>2</v>
      </c>
      <c r="C7" s="60" t="s">
        <v>166</v>
      </c>
      <c r="D7" s="44" t="s">
        <v>123</v>
      </c>
      <c r="E7" s="44" t="s">
        <v>162</v>
      </c>
      <c r="F7" s="21">
        <v>2712529</v>
      </c>
      <c r="G7" s="20">
        <v>10200</v>
      </c>
      <c r="H7" s="45">
        <f t="shared" si="0"/>
        <v>265.93421568627451</v>
      </c>
      <c r="I7" s="21">
        <v>678474.2</v>
      </c>
      <c r="J7" s="21">
        <v>644377.53</v>
      </c>
      <c r="K7" s="21">
        <v>716267.10999999987</v>
      </c>
      <c r="L7" s="20">
        <v>2625</v>
      </c>
      <c r="M7" s="45">
        <f t="shared" si="2"/>
        <v>272.86366095238088</v>
      </c>
      <c r="N7" s="21">
        <v>37792.909999999916</v>
      </c>
      <c r="O7" s="21"/>
      <c r="P7" s="21">
        <f t="shared" si="1"/>
        <v>37792.909999999916</v>
      </c>
      <c r="Q7" s="21">
        <v>9414</v>
      </c>
    </row>
    <row r="8" spans="1:17" s="22" customFormat="1" ht="24" customHeight="1" x14ac:dyDescent="0.3">
      <c r="A8" s="59" t="s">
        <v>167</v>
      </c>
      <c r="B8" s="50" t="s">
        <v>2</v>
      </c>
      <c r="C8" s="60" t="s">
        <v>168</v>
      </c>
      <c r="D8" s="44" t="s">
        <v>46</v>
      </c>
      <c r="E8" s="44" t="s">
        <v>162</v>
      </c>
      <c r="F8" s="21">
        <v>4437686</v>
      </c>
      <c r="G8" s="20">
        <v>9274</v>
      </c>
      <c r="H8" s="45">
        <f t="shared" si="0"/>
        <v>478.50830278197111</v>
      </c>
      <c r="I8" s="21">
        <v>1109398.74</v>
      </c>
      <c r="J8" s="21">
        <v>939437.54999999993</v>
      </c>
      <c r="K8" s="21">
        <v>1146257.8599999999</v>
      </c>
      <c r="L8" s="20">
        <v>2367</v>
      </c>
      <c r="M8" s="45">
        <f t="shared" si="2"/>
        <v>484.26610054921838</v>
      </c>
      <c r="N8" s="21">
        <v>36859.119999999879</v>
      </c>
      <c r="O8" s="21"/>
      <c r="P8" s="21">
        <f t="shared" si="1"/>
        <v>36859.119999999879</v>
      </c>
      <c r="Q8" s="21">
        <v>1738</v>
      </c>
    </row>
    <row r="9" spans="1:17" s="22" customFormat="1" ht="24.75" customHeight="1" x14ac:dyDescent="0.3">
      <c r="A9" s="59" t="s">
        <v>169</v>
      </c>
      <c r="B9" s="50" t="s">
        <v>2</v>
      </c>
      <c r="C9" s="60" t="s">
        <v>170</v>
      </c>
      <c r="D9" s="44" t="s">
        <v>120</v>
      </c>
      <c r="E9" s="44" t="s">
        <v>162</v>
      </c>
      <c r="F9" s="21">
        <v>8086606</v>
      </c>
      <c r="G9" s="20">
        <v>6415</v>
      </c>
      <c r="H9" s="45">
        <f t="shared" si="0"/>
        <v>1260.5777084957131</v>
      </c>
      <c r="I9" s="21">
        <v>2021649</v>
      </c>
      <c r="J9" s="21">
        <v>1985769.5100000002</v>
      </c>
      <c r="K9" s="21">
        <v>2494973.4799999995</v>
      </c>
      <c r="L9" s="20">
        <v>2134</v>
      </c>
      <c r="M9" s="45">
        <f t="shared" si="2"/>
        <v>1169.1534582942827</v>
      </c>
      <c r="N9" s="21">
        <v>473324.47999999952</v>
      </c>
      <c r="O9" s="21"/>
      <c r="P9" s="21">
        <f t="shared" si="1"/>
        <v>473324.47999999952</v>
      </c>
      <c r="Q9" s="21">
        <v>4091</v>
      </c>
    </row>
    <row r="10" spans="1:17" s="22" customFormat="1" ht="25.5" customHeight="1" x14ac:dyDescent="0.3">
      <c r="A10" s="59" t="s">
        <v>171</v>
      </c>
      <c r="B10" s="50" t="s">
        <v>2</v>
      </c>
      <c r="C10" s="60" t="s">
        <v>172</v>
      </c>
      <c r="D10" s="44" t="s">
        <v>125</v>
      </c>
      <c r="E10" s="44" t="s">
        <v>162</v>
      </c>
      <c r="F10" s="21">
        <v>4309279</v>
      </c>
      <c r="G10" s="20">
        <v>1248</v>
      </c>
      <c r="H10" s="45">
        <f t="shared" si="0"/>
        <v>3452.9479166666665</v>
      </c>
      <c r="I10" s="21">
        <v>1077321</v>
      </c>
      <c r="J10" s="21">
        <v>870324.52999999991</v>
      </c>
      <c r="K10" s="21">
        <v>902183.88</v>
      </c>
      <c r="L10" s="20">
        <v>285</v>
      </c>
      <c r="M10" s="45">
        <f t="shared" si="2"/>
        <v>3165.5574736842104</v>
      </c>
      <c r="N10" s="21"/>
      <c r="O10" s="21">
        <v>-175137.12</v>
      </c>
      <c r="P10" s="21">
        <f t="shared" si="1"/>
        <v>-175137.12</v>
      </c>
      <c r="Q10" s="21">
        <v>1866</v>
      </c>
    </row>
    <row r="11" spans="1:17" s="22" customFormat="1" ht="29.25" customHeight="1" x14ac:dyDescent="0.3">
      <c r="A11" s="59" t="s">
        <v>173</v>
      </c>
      <c r="B11" s="50" t="s">
        <v>2</v>
      </c>
      <c r="C11" s="60" t="s">
        <v>174</v>
      </c>
      <c r="D11" s="44" t="s">
        <v>126</v>
      </c>
      <c r="E11" s="44" t="s">
        <v>162</v>
      </c>
      <c r="F11" s="21">
        <v>12001991</v>
      </c>
      <c r="G11" s="20">
        <v>24447</v>
      </c>
      <c r="H11" s="45">
        <f t="shared" si="0"/>
        <v>490.93921544565796</v>
      </c>
      <c r="I11" s="21">
        <v>3000489</v>
      </c>
      <c r="J11" s="21">
        <v>3000479.63</v>
      </c>
      <c r="K11" s="21">
        <v>3632719.6500000004</v>
      </c>
      <c r="L11" s="20">
        <v>7410</v>
      </c>
      <c r="M11" s="45">
        <f t="shared" si="2"/>
        <v>490.24556680161947</v>
      </c>
      <c r="N11" s="21">
        <v>632230.65000000037</v>
      </c>
      <c r="O11" s="21"/>
      <c r="P11" s="21">
        <f t="shared" si="1"/>
        <v>632230.65000000037</v>
      </c>
      <c r="Q11" s="21">
        <v>23913</v>
      </c>
    </row>
    <row r="12" spans="1:17" s="22" customFormat="1" ht="25.5" customHeight="1" x14ac:dyDescent="0.3">
      <c r="A12" s="59" t="s">
        <v>393</v>
      </c>
      <c r="B12" s="50" t="s">
        <v>2</v>
      </c>
      <c r="C12" s="60" t="s">
        <v>177</v>
      </c>
      <c r="D12" s="44" t="s">
        <v>42</v>
      </c>
      <c r="E12" s="44" t="s">
        <v>162</v>
      </c>
      <c r="F12" s="21">
        <v>76288</v>
      </c>
      <c r="G12" s="20">
        <v>3065</v>
      </c>
      <c r="H12" s="45">
        <f t="shared" si="0"/>
        <v>24.890048939641108</v>
      </c>
      <c r="I12" s="21">
        <v>19071</v>
      </c>
      <c r="J12" s="21">
        <v>18941.29</v>
      </c>
      <c r="K12" s="21">
        <v>19687.990000000002</v>
      </c>
      <c r="L12" s="20">
        <v>791</v>
      </c>
      <c r="M12" s="45">
        <f t="shared" si="2"/>
        <v>24.89</v>
      </c>
      <c r="N12" s="21">
        <v>616.9900000000016</v>
      </c>
      <c r="O12" s="21"/>
      <c r="P12" s="21">
        <f t="shared" si="1"/>
        <v>616.9900000000016</v>
      </c>
      <c r="Q12" s="21">
        <v>1568</v>
      </c>
    </row>
    <row r="13" spans="1:17" s="22" customFormat="1" ht="25.5" customHeight="1" x14ac:dyDescent="0.3">
      <c r="A13" s="59" t="s">
        <v>176</v>
      </c>
      <c r="B13" s="50" t="s">
        <v>2</v>
      </c>
      <c r="C13" s="60" t="s">
        <v>179</v>
      </c>
      <c r="D13" s="44" t="s">
        <v>43</v>
      </c>
      <c r="E13" s="44" t="s">
        <v>162</v>
      </c>
      <c r="F13" s="21">
        <v>6164646</v>
      </c>
      <c r="G13" s="20">
        <v>128198</v>
      </c>
      <c r="H13" s="45">
        <f t="shared" si="0"/>
        <v>48.086912432331239</v>
      </c>
      <c r="I13" s="21">
        <v>1541134.74</v>
      </c>
      <c r="J13" s="21">
        <v>1479118.9799999997</v>
      </c>
      <c r="K13" s="21">
        <v>1547099.79</v>
      </c>
      <c r="L13" s="20">
        <v>35506</v>
      </c>
      <c r="M13" s="45">
        <f t="shared" si="2"/>
        <v>43.572911338928634</v>
      </c>
      <c r="N13" s="21">
        <v>5965.0500000000466</v>
      </c>
      <c r="O13" s="21"/>
      <c r="P13" s="21">
        <f t="shared" si="1"/>
        <v>5965.0500000000466</v>
      </c>
      <c r="Q13" s="21">
        <v>91532</v>
      </c>
    </row>
    <row r="14" spans="1:17" s="22" customFormat="1" ht="26.25" customHeight="1" x14ac:dyDescent="0.3">
      <c r="A14" s="59" t="s">
        <v>178</v>
      </c>
      <c r="B14" s="50" t="s">
        <v>2</v>
      </c>
      <c r="C14" s="60" t="s">
        <v>181</v>
      </c>
      <c r="D14" s="44" t="s">
        <v>47</v>
      </c>
      <c r="E14" s="44" t="s">
        <v>162</v>
      </c>
      <c r="F14" s="21">
        <v>1409167</v>
      </c>
      <c r="G14" s="20">
        <v>3138</v>
      </c>
      <c r="H14" s="45">
        <f t="shared" si="0"/>
        <v>449.06532823454427</v>
      </c>
      <c r="I14" s="21">
        <v>352287</v>
      </c>
      <c r="J14" s="21">
        <v>282495.27</v>
      </c>
      <c r="K14" s="21">
        <v>291732.98000000004</v>
      </c>
      <c r="L14" s="20">
        <v>660</v>
      </c>
      <c r="M14" s="45">
        <f t="shared" si="2"/>
        <v>442.01966666666675</v>
      </c>
      <c r="N14" s="21"/>
      <c r="O14" s="21">
        <v>-60554.01999999996</v>
      </c>
      <c r="P14" s="21">
        <f t="shared" si="1"/>
        <v>-60554.01999999996</v>
      </c>
      <c r="Q14" s="21">
        <v>10676</v>
      </c>
    </row>
    <row r="15" spans="1:17" s="22" customFormat="1" ht="26.25" customHeight="1" x14ac:dyDescent="0.3">
      <c r="A15" s="59" t="s">
        <v>180</v>
      </c>
      <c r="B15" s="50" t="s">
        <v>2</v>
      </c>
      <c r="C15" s="60" t="s">
        <v>183</v>
      </c>
      <c r="D15" s="44" t="s">
        <v>48</v>
      </c>
      <c r="E15" s="44" t="s">
        <v>162</v>
      </c>
      <c r="F15" s="21">
        <v>901901</v>
      </c>
      <c r="G15" s="20">
        <v>2197</v>
      </c>
      <c r="H15" s="45">
        <f t="shared" si="0"/>
        <v>410.51479289940829</v>
      </c>
      <c r="I15" s="21">
        <v>225470.58</v>
      </c>
      <c r="J15" s="21">
        <v>221734.88999999998</v>
      </c>
      <c r="K15" s="21">
        <v>280978.26</v>
      </c>
      <c r="L15" s="20">
        <v>681</v>
      </c>
      <c r="M15" s="45">
        <v>717</v>
      </c>
      <c r="N15" s="21">
        <v>55507.680000000022</v>
      </c>
      <c r="O15" s="21"/>
      <c r="P15" s="21">
        <f t="shared" si="1"/>
        <v>55507.680000000022</v>
      </c>
      <c r="Q15" s="21">
        <v>717</v>
      </c>
    </row>
    <row r="16" spans="1:17" s="22" customFormat="1" ht="28.5" customHeight="1" x14ac:dyDescent="0.3">
      <c r="A16" s="59" t="s">
        <v>182</v>
      </c>
      <c r="B16" s="50" t="s">
        <v>2</v>
      </c>
      <c r="C16" s="60" t="s">
        <v>39</v>
      </c>
      <c r="D16" s="44" t="s">
        <v>122</v>
      </c>
      <c r="E16" s="44" t="s">
        <v>162</v>
      </c>
      <c r="F16" s="21">
        <v>3274139</v>
      </c>
      <c r="G16" s="20">
        <v>57431</v>
      </c>
      <c r="H16" s="45">
        <f t="shared" si="0"/>
        <v>57.009959777820342</v>
      </c>
      <c r="I16" s="21">
        <v>818530.26</v>
      </c>
      <c r="J16" s="21">
        <v>754248.39999999991</v>
      </c>
      <c r="K16" s="21">
        <v>803251.42999999993</v>
      </c>
      <c r="L16" s="20">
        <v>16494</v>
      </c>
      <c r="M16" s="45">
        <f t="shared" si="2"/>
        <v>48.699613798957195</v>
      </c>
      <c r="N16" s="21"/>
      <c r="O16" s="21">
        <v>-15278.830000000075</v>
      </c>
      <c r="P16" s="21">
        <f t="shared" si="1"/>
        <v>-15278.830000000075</v>
      </c>
      <c r="Q16" s="21">
        <v>96952</v>
      </c>
    </row>
    <row r="17" spans="1:17" s="22" customFormat="1" ht="31.5" customHeight="1" x14ac:dyDescent="0.3">
      <c r="A17" s="59" t="s">
        <v>184</v>
      </c>
      <c r="B17" s="50" t="s">
        <v>2</v>
      </c>
      <c r="C17" s="60" t="s">
        <v>37</v>
      </c>
      <c r="D17" s="44" t="s">
        <v>40</v>
      </c>
      <c r="E17" s="44" t="s">
        <v>162</v>
      </c>
      <c r="F17" s="21">
        <v>4131658</v>
      </c>
      <c r="G17" s="20">
        <v>40259</v>
      </c>
      <c r="H17" s="45">
        <f t="shared" si="0"/>
        <v>102.62694055987481</v>
      </c>
      <c r="I17" s="21">
        <v>1032895.5</v>
      </c>
      <c r="J17" s="21">
        <v>885778.72</v>
      </c>
      <c r="K17" s="21">
        <v>915243.24999999977</v>
      </c>
      <c r="L17" s="20">
        <v>9445</v>
      </c>
      <c r="M17" s="21">
        <f t="shared" si="2"/>
        <v>96.902408681842218</v>
      </c>
      <c r="N17" s="21"/>
      <c r="O17" s="21">
        <v>-117652.25000000023</v>
      </c>
      <c r="P17" s="21">
        <f t="shared" si="1"/>
        <v>-117652.25000000023</v>
      </c>
      <c r="Q17" s="21">
        <v>61626</v>
      </c>
    </row>
    <row r="18" spans="1:17" s="22" customFormat="1" ht="24.75" customHeight="1" x14ac:dyDescent="0.3">
      <c r="A18" s="59" t="s">
        <v>185</v>
      </c>
      <c r="B18" s="50" t="s">
        <v>2</v>
      </c>
      <c r="C18" s="60" t="s">
        <v>38</v>
      </c>
      <c r="D18" s="44" t="s">
        <v>41</v>
      </c>
      <c r="E18" s="44" t="s">
        <v>162</v>
      </c>
      <c r="F18" s="21">
        <v>9824959</v>
      </c>
      <c r="G18" s="20">
        <v>94349</v>
      </c>
      <c r="H18" s="45">
        <f t="shared" si="0"/>
        <v>104.13421445908277</v>
      </c>
      <c r="I18" s="21">
        <v>2456236.4300000006</v>
      </c>
      <c r="J18" s="21">
        <v>2387568.3899999997</v>
      </c>
      <c r="K18" s="21">
        <v>2717672.41</v>
      </c>
      <c r="L18" s="20">
        <v>27920</v>
      </c>
      <c r="M18" s="21">
        <f t="shared" si="2"/>
        <v>97.337837034383966</v>
      </c>
      <c r="N18" s="21">
        <v>261435.97999999952</v>
      </c>
      <c r="O18" s="21"/>
      <c r="P18" s="21">
        <f t="shared" si="1"/>
        <v>261435.97999999952</v>
      </c>
      <c r="Q18" s="21">
        <v>28980</v>
      </c>
    </row>
    <row r="19" spans="1:17" s="22" customFormat="1" ht="24.75" customHeight="1" x14ac:dyDescent="0.3">
      <c r="A19" s="59" t="s">
        <v>186</v>
      </c>
      <c r="B19" s="50" t="s">
        <v>2</v>
      </c>
      <c r="C19" s="60" t="s">
        <v>188</v>
      </c>
      <c r="D19" s="44" t="s">
        <v>50</v>
      </c>
      <c r="E19" s="44" t="s">
        <v>162</v>
      </c>
      <c r="F19" s="21">
        <v>71779</v>
      </c>
      <c r="G19" s="20">
        <v>31</v>
      </c>
      <c r="H19" s="45">
        <f t="shared" si="0"/>
        <v>2315.4516129032259</v>
      </c>
      <c r="I19" s="21">
        <v>17943</v>
      </c>
      <c r="J19" s="21">
        <v>17591.509999999998</v>
      </c>
      <c r="K19" s="21">
        <v>20597.810000000001</v>
      </c>
      <c r="L19" s="20">
        <v>18</v>
      </c>
      <c r="M19" s="21">
        <f t="shared" si="2"/>
        <v>1144.3227777777779</v>
      </c>
      <c r="N19" s="21">
        <v>2654.8100000000013</v>
      </c>
      <c r="O19" s="21"/>
      <c r="P19" s="21">
        <f t="shared" si="1"/>
        <v>2654.8100000000013</v>
      </c>
      <c r="Q19" s="21">
        <v>0</v>
      </c>
    </row>
    <row r="20" spans="1:17" s="22" customFormat="1" ht="34.5" customHeight="1" x14ac:dyDescent="0.3">
      <c r="A20" s="59" t="s">
        <v>187</v>
      </c>
      <c r="B20" s="50" t="s">
        <v>2</v>
      </c>
      <c r="C20" s="60" t="s">
        <v>191</v>
      </c>
      <c r="D20" s="44" t="s">
        <v>124</v>
      </c>
      <c r="E20" s="44" t="s">
        <v>162</v>
      </c>
      <c r="F20" s="21">
        <v>9493237</v>
      </c>
      <c r="G20" s="20">
        <v>9151</v>
      </c>
      <c r="H20" s="45">
        <f t="shared" si="0"/>
        <v>1037.3988635121846</v>
      </c>
      <c r="I20" s="21">
        <v>2373296.25</v>
      </c>
      <c r="J20" s="21">
        <v>2226952.8800000004</v>
      </c>
      <c r="K20" s="21">
        <v>3050024.39</v>
      </c>
      <c r="L20" s="20">
        <v>2936</v>
      </c>
      <c r="M20" s="45">
        <f t="shared" si="2"/>
        <v>1038.8366450953679</v>
      </c>
      <c r="N20" s="21">
        <v>676728.14000000013</v>
      </c>
      <c r="O20" s="21"/>
      <c r="P20" s="21">
        <f t="shared" si="1"/>
        <v>676728.14000000013</v>
      </c>
      <c r="Q20" s="21">
        <v>5534</v>
      </c>
    </row>
    <row r="21" spans="1:17" s="22" customFormat="1" ht="30" customHeight="1" x14ac:dyDescent="0.3">
      <c r="A21" s="59" t="s">
        <v>189</v>
      </c>
      <c r="B21" s="50" t="s">
        <v>2</v>
      </c>
      <c r="C21" s="60" t="s">
        <v>192</v>
      </c>
      <c r="D21" s="44" t="s">
        <v>45</v>
      </c>
      <c r="E21" s="44" t="s">
        <v>162</v>
      </c>
      <c r="F21" s="21">
        <v>1604829</v>
      </c>
      <c r="G21" s="20">
        <v>2314</v>
      </c>
      <c r="H21" s="45">
        <f t="shared" si="0"/>
        <v>693.53025064822816</v>
      </c>
      <c r="I21" s="21">
        <v>401319.99</v>
      </c>
      <c r="J21" s="21">
        <v>391037.83999999997</v>
      </c>
      <c r="K21" s="21">
        <v>552332.9800000001</v>
      </c>
      <c r="L21" s="20">
        <v>704</v>
      </c>
      <c r="M21" s="45">
        <f t="shared" si="2"/>
        <v>784.56389204545474</v>
      </c>
      <c r="N21" s="21">
        <v>151012.99000000011</v>
      </c>
      <c r="O21" s="21"/>
      <c r="P21" s="21">
        <f t="shared" si="1"/>
        <v>151012.99000000011</v>
      </c>
      <c r="Q21" s="21">
        <v>1574</v>
      </c>
    </row>
    <row r="22" spans="1:17" s="22" customFormat="1" ht="30" customHeight="1" x14ac:dyDescent="0.3">
      <c r="A22" s="59" t="s">
        <v>190</v>
      </c>
      <c r="B22" s="50" t="s">
        <v>2</v>
      </c>
      <c r="C22" s="60" t="s">
        <v>193</v>
      </c>
      <c r="D22" s="44" t="s">
        <v>49</v>
      </c>
      <c r="E22" s="44" t="s">
        <v>162</v>
      </c>
      <c r="F22" s="21">
        <v>4157283</v>
      </c>
      <c r="G22" s="20">
        <v>8030</v>
      </c>
      <c r="H22" s="45">
        <f t="shared" si="0"/>
        <v>517.71892901618924</v>
      </c>
      <c r="I22" s="21">
        <v>1039733.23</v>
      </c>
      <c r="J22" s="21">
        <v>989259.18</v>
      </c>
      <c r="K22" s="21">
        <v>1401119.58</v>
      </c>
      <c r="L22" s="20">
        <v>2493</v>
      </c>
      <c r="M22" s="45">
        <f t="shared" si="2"/>
        <v>562.0214921780987</v>
      </c>
      <c r="N22" s="21">
        <v>361386.35000000009</v>
      </c>
      <c r="O22" s="21"/>
      <c r="P22" s="21">
        <f t="shared" si="1"/>
        <v>361386.35000000009</v>
      </c>
      <c r="Q22" s="21">
        <v>3541</v>
      </c>
    </row>
    <row r="23" spans="1:17" s="1" customFormat="1" ht="13.5" customHeight="1" x14ac:dyDescent="0.3">
      <c r="A23" s="17">
        <v>2</v>
      </c>
      <c r="B23" s="57" t="s">
        <v>3</v>
      </c>
      <c r="C23" s="58"/>
      <c r="D23" s="18" t="s">
        <v>35</v>
      </c>
      <c r="E23" s="19"/>
      <c r="F23" s="35">
        <f>SUM(F24:F43)</f>
        <v>20166434.870000001</v>
      </c>
      <c r="G23" s="16"/>
      <c r="H23" s="35"/>
      <c r="I23" s="35">
        <f>SUM(I24:I43)</f>
        <v>420919</v>
      </c>
      <c r="J23" s="35">
        <f>SUM(J24:J43)</f>
        <v>4933556.9800000004</v>
      </c>
      <c r="K23" s="35">
        <f>SUM(K24:K43)</f>
        <v>4933556.9800000004</v>
      </c>
      <c r="L23" s="16">
        <f>SUM(L24:L43)</f>
        <v>134849</v>
      </c>
      <c r="M23" s="35">
        <f>K23/L23</f>
        <v>36.585788400358922</v>
      </c>
      <c r="N23" s="35">
        <f>SUM(N24:N43)</f>
        <v>0</v>
      </c>
      <c r="O23" s="35">
        <f>SUM(O24:O43)</f>
        <v>-133109.10999999999</v>
      </c>
      <c r="P23" s="35"/>
      <c r="Q23" s="35">
        <f>SUM(Q24:Q43)</f>
        <v>0</v>
      </c>
    </row>
    <row r="24" spans="1:17" s="22" customFormat="1" ht="28.5" customHeight="1" x14ac:dyDescent="0.3">
      <c r="A24" s="51" t="s">
        <v>194</v>
      </c>
      <c r="B24" s="50" t="s">
        <v>3</v>
      </c>
      <c r="C24" s="50" t="s">
        <v>4</v>
      </c>
      <c r="D24" s="46" t="s">
        <v>127</v>
      </c>
      <c r="E24" s="44" t="s">
        <v>195</v>
      </c>
      <c r="F24" s="21">
        <v>43868.49</v>
      </c>
      <c r="G24" s="20"/>
      <c r="H24" s="45"/>
      <c r="I24" s="21"/>
      <c r="J24" s="45">
        <v>10968</v>
      </c>
      <c r="K24" s="45">
        <v>10968</v>
      </c>
      <c r="L24" s="23">
        <v>1170</v>
      </c>
      <c r="M24" s="45">
        <f t="shared" si="2"/>
        <v>9.3743589743589748</v>
      </c>
      <c r="N24" s="21"/>
      <c r="O24" s="21"/>
      <c r="P24" s="21"/>
      <c r="Q24" s="21"/>
    </row>
    <row r="25" spans="1:17" s="22" customFormat="1" ht="25.5" customHeight="1" x14ac:dyDescent="0.3">
      <c r="A25" s="51" t="s">
        <v>196</v>
      </c>
      <c r="B25" s="50" t="s">
        <v>3</v>
      </c>
      <c r="C25" s="61" t="s">
        <v>197</v>
      </c>
      <c r="D25" s="46" t="s">
        <v>52</v>
      </c>
      <c r="E25" s="44" t="s">
        <v>195</v>
      </c>
      <c r="F25" s="21">
        <v>138690.87</v>
      </c>
      <c r="G25" s="20"/>
      <c r="H25" s="45"/>
      <c r="I25" s="21"/>
      <c r="J25" s="45">
        <v>34508.679999999993</v>
      </c>
      <c r="K25" s="45">
        <v>34508.679999999993</v>
      </c>
      <c r="L25" s="23">
        <v>2429</v>
      </c>
      <c r="M25" s="45">
        <f t="shared" si="2"/>
        <v>14.206949361877314</v>
      </c>
      <c r="N25" s="21"/>
      <c r="O25" s="21"/>
      <c r="P25" s="21"/>
      <c r="Q25" s="21"/>
    </row>
    <row r="26" spans="1:17" s="22" customFormat="1" ht="29.25" customHeight="1" x14ac:dyDescent="0.3">
      <c r="A26" s="51" t="s">
        <v>198</v>
      </c>
      <c r="B26" s="50" t="s">
        <v>3</v>
      </c>
      <c r="C26" s="61" t="s">
        <v>199</v>
      </c>
      <c r="D26" s="46" t="s">
        <v>53</v>
      </c>
      <c r="E26" s="44" t="s">
        <v>195</v>
      </c>
      <c r="F26" s="21">
        <v>754727.14</v>
      </c>
      <c r="G26" s="20"/>
      <c r="H26" s="45"/>
      <c r="I26" s="21"/>
      <c r="J26" s="45">
        <v>187169.42999999993</v>
      </c>
      <c r="K26" s="45">
        <v>187169.42999999993</v>
      </c>
      <c r="L26" s="23">
        <v>12497</v>
      </c>
      <c r="M26" s="45">
        <f t="shared" si="2"/>
        <v>14.977148915739772</v>
      </c>
      <c r="N26" s="21"/>
      <c r="O26" s="21"/>
      <c r="P26" s="21"/>
      <c r="Q26" s="21"/>
    </row>
    <row r="27" spans="1:17" s="22" customFormat="1" ht="24.75" customHeight="1" x14ac:dyDescent="0.3">
      <c r="A27" s="51" t="s">
        <v>200</v>
      </c>
      <c r="B27" s="50" t="s">
        <v>3</v>
      </c>
      <c r="C27" s="52" t="s">
        <v>201</v>
      </c>
      <c r="D27" s="46" t="s">
        <v>130</v>
      </c>
      <c r="E27" s="44" t="s">
        <v>195</v>
      </c>
      <c r="F27" s="21">
        <v>207417.78</v>
      </c>
      <c r="G27" s="20"/>
      <c r="H27" s="45"/>
      <c r="I27" s="21"/>
      <c r="J27" s="45">
        <v>51855</v>
      </c>
      <c r="K27" s="21">
        <v>51855</v>
      </c>
      <c r="L27" s="23">
        <v>164</v>
      </c>
      <c r="M27" s="45">
        <f t="shared" si="2"/>
        <v>316.1890243902439</v>
      </c>
      <c r="N27" s="21"/>
      <c r="O27" s="21"/>
      <c r="P27" s="21"/>
      <c r="Q27" s="21"/>
    </row>
    <row r="28" spans="1:17" s="22" customFormat="1" ht="27" customHeight="1" x14ac:dyDescent="0.3">
      <c r="A28" s="51" t="s">
        <v>202</v>
      </c>
      <c r="B28" s="50" t="s">
        <v>3</v>
      </c>
      <c r="C28" s="52" t="s">
        <v>204</v>
      </c>
      <c r="D28" s="46" t="s">
        <v>61</v>
      </c>
      <c r="E28" s="44" t="s">
        <v>195</v>
      </c>
      <c r="F28" s="21">
        <v>2432001</v>
      </c>
      <c r="G28" s="20"/>
      <c r="H28" s="21"/>
      <c r="I28" s="21"/>
      <c r="J28" s="45">
        <v>608001</v>
      </c>
      <c r="K28" s="21">
        <v>608001</v>
      </c>
      <c r="L28" s="20">
        <v>10658</v>
      </c>
      <c r="M28" s="21">
        <f t="shared" si="2"/>
        <v>57.046443985738414</v>
      </c>
      <c r="N28" s="21"/>
      <c r="O28" s="21"/>
      <c r="P28" s="21"/>
      <c r="Q28" s="21"/>
    </row>
    <row r="29" spans="1:17" s="22" customFormat="1" ht="27" customHeight="1" x14ac:dyDescent="0.3">
      <c r="A29" s="51" t="s">
        <v>203</v>
      </c>
      <c r="B29" s="50" t="s">
        <v>3</v>
      </c>
      <c r="C29" s="52" t="s">
        <v>206</v>
      </c>
      <c r="D29" s="46" t="s">
        <v>207</v>
      </c>
      <c r="E29" s="44" t="s">
        <v>195</v>
      </c>
      <c r="F29" s="45">
        <v>24321.15</v>
      </c>
      <c r="G29" s="20"/>
      <c r="H29" s="45"/>
      <c r="I29" s="21"/>
      <c r="J29" s="45">
        <v>6081</v>
      </c>
      <c r="K29" s="45">
        <v>6081</v>
      </c>
      <c r="L29" s="23">
        <v>32</v>
      </c>
      <c r="M29" s="21">
        <f t="shared" si="2"/>
        <v>190.03125</v>
      </c>
      <c r="N29" s="21"/>
      <c r="O29" s="21"/>
      <c r="P29" s="21"/>
      <c r="Q29" s="21"/>
    </row>
    <row r="30" spans="1:17" s="22" customFormat="1" ht="26.25" customHeight="1" x14ac:dyDescent="0.3">
      <c r="A30" s="51" t="s">
        <v>394</v>
      </c>
      <c r="B30" s="50" t="s">
        <v>3</v>
      </c>
      <c r="C30" s="52" t="s">
        <v>209</v>
      </c>
      <c r="D30" s="46" t="s">
        <v>54</v>
      </c>
      <c r="E30" s="44" t="s">
        <v>195</v>
      </c>
      <c r="F30" s="45">
        <v>459155.48000000004</v>
      </c>
      <c r="G30" s="20"/>
      <c r="H30" s="45"/>
      <c r="I30" s="21"/>
      <c r="J30" s="45">
        <v>111409.39</v>
      </c>
      <c r="K30" s="45">
        <v>111409.39</v>
      </c>
      <c r="L30" s="23">
        <v>4605</v>
      </c>
      <c r="M30" s="45">
        <f t="shared" si="2"/>
        <v>24.193135722041259</v>
      </c>
      <c r="N30" s="21"/>
      <c r="O30" s="21"/>
      <c r="P30" s="21"/>
      <c r="Q30" s="21"/>
    </row>
    <row r="31" spans="1:17" s="22" customFormat="1" ht="26.25" customHeight="1" x14ac:dyDescent="0.3">
      <c r="A31" s="51" t="s">
        <v>205</v>
      </c>
      <c r="B31" s="50" t="s">
        <v>3</v>
      </c>
      <c r="C31" s="52" t="s">
        <v>374</v>
      </c>
      <c r="D31" s="46" t="s">
        <v>55</v>
      </c>
      <c r="E31" s="44" t="s">
        <v>195</v>
      </c>
      <c r="F31" s="45">
        <f>358736.96+208483.89</f>
        <v>567220.85000000009</v>
      </c>
      <c r="G31" s="20"/>
      <c r="H31" s="45"/>
      <c r="I31" s="21"/>
      <c r="J31" s="45">
        <v>141802.07999999999</v>
      </c>
      <c r="K31" s="45">
        <v>141802.07999999999</v>
      </c>
      <c r="L31" s="23">
        <v>11391</v>
      </c>
      <c r="M31" s="45">
        <f t="shared" si="2"/>
        <v>12.448606794838028</v>
      </c>
      <c r="N31" s="21"/>
      <c r="O31" s="21"/>
      <c r="P31" s="21"/>
      <c r="Q31" s="21"/>
    </row>
    <row r="32" spans="1:17" s="22" customFormat="1" ht="28.5" customHeight="1" x14ac:dyDescent="0.3">
      <c r="A32" s="51" t="s">
        <v>208</v>
      </c>
      <c r="B32" s="50" t="s">
        <v>3</v>
      </c>
      <c r="C32" s="50" t="s">
        <v>212</v>
      </c>
      <c r="D32" s="46" t="s">
        <v>386</v>
      </c>
      <c r="E32" s="44" t="s">
        <v>195</v>
      </c>
      <c r="F32" s="45">
        <v>656671.05000000005</v>
      </c>
      <c r="G32" s="20"/>
      <c r="H32" s="45"/>
      <c r="I32" s="21"/>
      <c r="J32" s="45">
        <v>164166.18</v>
      </c>
      <c r="K32" s="45">
        <v>164166.18</v>
      </c>
      <c r="L32" s="23"/>
      <c r="M32" s="45"/>
      <c r="N32" s="21"/>
      <c r="O32" s="21"/>
      <c r="P32" s="21"/>
      <c r="Q32" s="21"/>
    </row>
    <row r="33" spans="1:17" s="22" customFormat="1" ht="32.25" customHeight="1" x14ac:dyDescent="0.3">
      <c r="A33" s="51" t="s">
        <v>210</v>
      </c>
      <c r="B33" s="62" t="s">
        <v>3</v>
      </c>
      <c r="C33" s="63" t="s">
        <v>214</v>
      </c>
      <c r="D33" s="64" t="s">
        <v>62</v>
      </c>
      <c r="E33" s="65" t="s">
        <v>195</v>
      </c>
      <c r="F33" s="66">
        <v>73180.33</v>
      </c>
      <c r="G33" s="49"/>
      <c r="H33" s="21"/>
      <c r="I33" s="21"/>
      <c r="J33" s="45">
        <v>18294</v>
      </c>
      <c r="K33" s="45">
        <v>18294</v>
      </c>
      <c r="L33" s="23">
        <v>172</v>
      </c>
      <c r="M33" s="45">
        <f t="shared" ref="M33" si="3">K33/L33</f>
        <v>106.36046511627907</v>
      </c>
      <c r="N33" s="21"/>
      <c r="O33" s="21"/>
      <c r="P33" s="21"/>
      <c r="Q33" s="21"/>
    </row>
    <row r="34" spans="1:17" s="22" customFormat="1" ht="25.5" customHeight="1" x14ac:dyDescent="0.3">
      <c r="A34" s="51" t="s">
        <v>211</v>
      </c>
      <c r="B34" s="50" t="s">
        <v>3</v>
      </c>
      <c r="C34" s="52" t="s">
        <v>375</v>
      </c>
      <c r="D34" s="46" t="s">
        <v>56</v>
      </c>
      <c r="E34" s="44" t="s">
        <v>195</v>
      </c>
      <c r="F34" s="45">
        <f>376274.2+95982.91</f>
        <v>472257.11</v>
      </c>
      <c r="G34" s="20"/>
      <c r="H34" s="21"/>
      <c r="I34" s="21"/>
      <c r="J34" s="45">
        <v>118063.29000000001</v>
      </c>
      <c r="K34" s="45">
        <v>118063.29000000001</v>
      </c>
      <c r="L34" s="20">
        <v>2645</v>
      </c>
      <c r="M34" s="21">
        <f t="shared" si="2"/>
        <v>44.63640453686201</v>
      </c>
      <c r="N34" s="21"/>
      <c r="O34" s="21"/>
      <c r="P34" s="21"/>
      <c r="Q34" s="21"/>
    </row>
    <row r="35" spans="1:17" s="22" customFormat="1" ht="27" customHeight="1" x14ac:dyDescent="0.3">
      <c r="A35" s="51" t="s">
        <v>213</v>
      </c>
      <c r="B35" s="50" t="s">
        <v>3</v>
      </c>
      <c r="C35" s="52" t="s">
        <v>6</v>
      </c>
      <c r="D35" s="46" t="s">
        <v>60</v>
      </c>
      <c r="E35" s="44" t="s">
        <v>195</v>
      </c>
      <c r="F35" s="21">
        <v>172232.65</v>
      </c>
      <c r="G35" s="20"/>
      <c r="H35" s="45"/>
      <c r="I35" s="21"/>
      <c r="J35" s="45">
        <v>43058.340000000004</v>
      </c>
      <c r="K35" s="21">
        <v>43058.340000000004</v>
      </c>
      <c r="L35" s="20">
        <v>1004</v>
      </c>
      <c r="M35" s="21">
        <f t="shared" si="2"/>
        <v>42.886792828685266</v>
      </c>
      <c r="N35" s="21"/>
      <c r="O35" s="21"/>
      <c r="P35" s="21"/>
      <c r="Q35" s="21"/>
    </row>
    <row r="36" spans="1:17" s="22" customFormat="1" ht="27" customHeight="1" x14ac:dyDescent="0.3">
      <c r="A36" s="51" t="s">
        <v>215</v>
      </c>
      <c r="B36" s="50" t="s">
        <v>3</v>
      </c>
      <c r="C36" s="52" t="s">
        <v>218</v>
      </c>
      <c r="D36" s="46" t="s">
        <v>129</v>
      </c>
      <c r="E36" s="44" t="s">
        <v>195</v>
      </c>
      <c r="F36" s="21">
        <v>1139403.21</v>
      </c>
      <c r="G36" s="20"/>
      <c r="H36" s="45"/>
      <c r="I36" s="21"/>
      <c r="J36" s="45">
        <v>286364.13</v>
      </c>
      <c r="K36" s="21">
        <v>286364.13</v>
      </c>
      <c r="L36" s="20">
        <v>11422</v>
      </c>
      <c r="M36" s="21">
        <f t="shared" si="2"/>
        <v>25.071277359481702</v>
      </c>
      <c r="N36" s="21"/>
      <c r="O36" s="21"/>
      <c r="P36" s="21"/>
      <c r="Q36" s="21"/>
    </row>
    <row r="37" spans="1:17" s="22" customFormat="1" ht="72" customHeight="1" x14ac:dyDescent="0.3">
      <c r="A37" s="51" t="s">
        <v>216</v>
      </c>
      <c r="B37" s="50" t="s">
        <v>3</v>
      </c>
      <c r="C37" s="50" t="s">
        <v>392</v>
      </c>
      <c r="D37" s="46" t="s">
        <v>391</v>
      </c>
      <c r="E37" s="44" t="s">
        <v>195</v>
      </c>
      <c r="F37" s="45">
        <v>9603611.7400000002</v>
      </c>
      <c r="G37" s="23"/>
      <c r="H37" s="45"/>
      <c r="I37" s="45"/>
      <c r="J37" s="45">
        <f>1196535.77+219562.89+562519.65+399139.77</f>
        <v>2377758.08</v>
      </c>
      <c r="K37" s="45">
        <f>J37</f>
        <v>2377758.08</v>
      </c>
      <c r="L37" s="23">
        <f>62284+4664+8384</f>
        <v>75332</v>
      </c>
      <c r="M37" s="45">
        <f t="shared" si="2"/>
        <v>31.563719003876177</v>
      </c>
      <c r="N37" s="45"/>
      <c r="O37" s="45"/>
      <c r="P37" s="45"/>
      <c r="Q37" s="45"/>
    </row>
    <row r="38" spans="1:17" s="22" customFormat="1" ht="24.75" customHeight="1" x14ac:dyDescent="0.3">
      <c r="A38" s="51" t="s">
        <v>217</v>
      </c>
      <c r="B38" s="50" t="s">
        <v>3</v>
      </c>
      <c r="C38" s="52" t="s">
        <v>222</v>
      </c>
      <c r="D38" s="46" t="s">
        <v>59</v>
      </c>
      <c r="E38" s="44" t="s">
        <v>195</v>
      </c>
      <c r="F38" s="21">
        <v>257568.19</v>
      </c>
      <c r="G38" s="20"/>
      <c r="H38" s="45"/>
      <c r="I38" s="21"/>
      <c r="J38" s="21">
        <v>64392</v>
      </c>
      <c r="K38" s="21">
        <v>64392</v>
      </c>
      <c r="L38" s="20">
        <v>1036</v>
      </c>
      <c r="M38" s="21">
        <f t="shared" si="2"/>
        <v>62.154440154440152</v>
      </c>
      <c r="N38" s="21"/>
      <c r="O38" s="21"/>
      <c r="P38" s="21"/>
      <c r="Q38" s="21"/>
    </row>
    <row r="39" spans="1:17" s="22" customFormat="1" ht="24.75" customHeight="1" x14ac:dyDescent="0.3">
      <c r="A39" s="47" t="s">
        <v>219</v>
      </c>
      <c r="B39" s="50" t="s">
        <v>3</v>
      </c>
      <c r="C39" s="52" t="s">
        <v>224</v>
      </c>
      <c r="D39" s="46" t="s">
        <v>128</v>
      </c>
      <c r="E39" s="44" t="s">
        <v>195</v>
      </c>
      <c r="F39" s="21">
        <v>1654982.38</v>
      </c>
      <c r="G39" s="20"/>
      <c r="H39" s="45"/>
      <c r="I39" s="21"/>
      <c r="J39" s="21">
        <v>413746.31999999995</v>
      </c>
      <c r="K39" s="21">
        <v>413746.31999999995</v>
      </c>
      <c r="L39" s="20">
        <v>0</v>
      </c>
      <c r="M39" s="21"/>
      <c r="N39" s="21"/>
      <c r="O39" s="21"/>
      <c r="P39" s="21"/>
      <c r="Q39" s="21"/>
    </row>
    <row r="40" spans="1:17" s="22" customFormat="1" ht="23.15" customHeight="1" x14ac:dyDescent="0.3">
      <c r="A40" s="51" t="s">
        <v>220</v>
      </c>
      <c r="B40" s="50" t="s">
        <v>3</v>
      </c>
      <c r="C40" s="52" t="s">
        <v>226</v>
      </c>
      <c r="D40" s="46" t="s">
        <v>57</v>
      </c>
      <c r="E40" s="44" t="s">
        <v>195</v>
      </c>
      <c r="F40" s="21">
        <v>26358.16</v>
      </c>
      <c r="G40" s="20"/>
      <c r="H40" s="45"/>
      <c r="I40" s="21"/>
      <c r="J40" s="21">
        <v>6589.17</v>
      </c>
      <c r="K40" s="21">
        <v>6589.17</v>
      </c>
      <c r="L40" s="20">
        <v>270</v>
      </c>
      <c r="M40" s="21">
        <f t="shared" si="2"/>
        <v>24.404333333333334</v>
      </c>
      <c r="N40" s="21"/>
      <c r="O40" s="21"/>
      <c r="P40" s="21"/>
      <c r="Q40" s="21"/>
    </row>
    <row r="41" spans="1:17" s="22" customFormat="1" ht="23.25" customHeight="1" x14ac:dyDescent="0.3">
      <c r="A41" s="51" t="s">
        <v>221</v>
      </c>
      <c r="B41" s="50" t="s">
        <v>3</v>
      </c>
      <c r="C41" s="52" t="s">
        <v>5</v>
      </c>
      <c r="D41" s="46" t="s">
        <v>58</v>
      </c>
      <c r="E41" s="44" t="s">
        <v>195</v>
      </c>
      <c r="F41" s="21">
        <v>6080.29</v>
      </c>
      <c r="G41" s="20"/>
      <c r="H41" s="21"/>
      <c r="I41" s="21"/>
      <c r="J41" s="21">
        <v>1521</v>
      </c>
      <c r="K41" s="21">
        <v>1521</v>
      </c>
      <c r="L41" s="20">
        <v>22</v>
      </c>
      <c r="M41" s="21">
        <f t="shared" si="2"/>
        <v>69.13636363636364</v>
      </c>
      <c r="N41" s="21"/>
      <c r="O41" s="21"/>
      <c r="P41" s="21"/>
      <c r="Q41" s="21"/>
    </row>
    <row r="42" spans="1:17" s="22" customFormat="1" ht="24" customHeight="1" x14ac:dyDescent="0.3">
      <c r="A42" s="47" t="s">
        <v>223</v>
      </c>
      <c r="B42" s="50" t="s">
        <v>3</v>
      </c>
      <c r="C42" s="53" t="s">
        <v>227</v>
      </c>
      <c r="D42" s="46"/>
      <c r="E42" s="44"/>
      <c r="F42" s="45">
        <v>467248</v>
      </c>
      <c r="G42" s="23"/>
      <c r="H42" s="45"/>
      <c r="I42" s="21">
        <v>116811</v>
      </c>
      <c r="J42" s="45">
        <v>67571.490000000005</v>
      </c>
      <c r="K42" s="45">
        <v>67571.490000000005</v>
      </c>
      <c r="L42" s="23"/>
      <c r="M42" s="45"/>
      <c r="N42" s="45"/>
      <c r="O42" s="45">
        <f t="shared" ref="O42:O43" si="4">K42-I42</f>
        <v>-49239.509999999995</v>
      </c>
      <c r="P42" s="21">
        <f t="shared" ref="P42:P43" si="5">K42-I42</f>
        <v>-49239.509999999995</v>
      </c>
      <c r="Q42" s="45"/>
    </row>
    <row r="43" spans="1:17" s="22" customFormat="1" ht="37.5" customHeight="1" x14ac:dyDescent="0.3">
      <c r="A43" s="47" t="s">
        <v>225</v>
      </c>
      <c r="B43" s="50" t="s">
        <v>3</v>
      </c>
      <c r="C43" s="53" t="s">
        <v>228</v>
      </c>
      <c r="D43" s="46"/>
      <c r="E43" s="44"/>
      <c r="F43" s="45">
        <v>1009439</v>
      </c>
      <c r="G43" s="23"/>
      <c r="H43" s="45"/>
      <c r="I43" s="21">
        <v>304108</v>
      </c>
      <c r="J43" s="45">
        <v>220238.4</v>
      </c>
      <c r="K43" s="45">
        <v>220238.4</v>
      </c>
      <c r="L43" s="23"/>
      <c r="M43" s="45"/>
      <c r="N43" s="45"/>
      <c r="O43" s="45">
        <f t="shared" si="4"/>
        <v>-83869.600000000006</v>
      </c>
      <c r="P43" s="21">
        <f t="shared" si="5"/>
        <v>-83869.600000000006</v>
      </c>
      <c r="Q43" s="45"/>
    </row>
    <row r="44" spans="1:17" s="27" customFormat="1" ht="15" customHeight="1" x14ac:dyDescent="0.3">
      <c r="A44" s="24">
        <v>3</v>
      </c>
      <c r="B44" s="42" t="s">
        <v>7</v>
      </c>
      <c r="C44" s="43"/>
      <c r="D44" s="25" t="s">
        <v>35</v>
      </c>
      <c r="E44" s="19"/>
      <c r="F44" s="36">
        <f>SUM(F45:F56)</f>
        <v>64353045</v>
      </c>
      <c r="G44" s="26">
        <f>SUM(G45:G56)</f>
        <v>1889525</v>
      </c>
      <c r="H44" s="36"/>
      <c r="I44" s="36">
        <f>SUM(I45:I56)</f>
        <v>16088541.950000001</v>
      </c>
      <c r="J44" s="36">
        <f>SUM(J45:J56)</f>
        <v>15427717.689999996</v>
      </c>
      <c r="K44" s="36">
        <f>SUM(K45:K56)</f>
        <v>18436863.810000002</v>
      </c>
      <c r="L44" s="26">
        <f>SUM(L45:L56)</f>
        <v>456869</v>
      </c>
      <c r="M44" s="36"/>
      <c r="N44" s="36">
        <f>SUM(N45:N56)</f>
        <v>2399125.4999999991</v>
      </c>
      <c r="O44" s="36">
        <f>SUM(O45:O56)</f>
        <v>-50803.639999999898</v>
      </c>
      <c r="P44" s="36">
        <f>SUM(P45:P56)</f>
        <v>2348321.8599999994</v>
      </c>
      <c r="Q44" s="36">
        <f>SUM(Q45:Q56)</f>
        <v>627689</v>
      </c>
    </row>
    <row r="45" spans="1:17" s="22" customFormat="1" ht="18.75" customHeight="1" x14ac:dyDescent="0.3">
      <c r="A45" s="51" t="s">
        <v>229</v>
      </c>
      <c r="B45" s="48" t="s">
        <v>7</v>
      </c>
      <c r="C45" s="44" t="s">
        <v>230</v>
      </c>
      <c r="D45" s="44" t="s">
        <v>64</v>
      </c>
      <c r="E45" s="44" t="s">
        <v>231</v>
      </c>
      <c r="F45" s="21">
        <v>17260713</v>
      </c>
      <c r="G45" s="20">
        <v>164006</v>
      </c>
      <c r="H45" s="45">
        <f t="shared" ref="H45:H56" si="6">F45/G45</f>
        <v>105.24439959513677</v>
      </c>
      <c r="I45" s="45">
        <v>4315160.1399999997</v>
      </c>
      <c r="J45" s="45">
        <v>4211991.459999999</v>
      </c>
      <c r="K45" s="45">
        <v>5279202.5899999989</v>
      </c>
      <c r="L45" s="23">
        <v>50614</v>
      </c>
      <c r="M45" s="45">
        <f t="shared" ref="M45:M99" si="7">K45/L45</f>
        <v>104.30320840083769</v>
      </c>
      <c r="N45" s="21">
        <v>964042.44999999925</v>
      </c>
      <c r="O45" s="21"/>
      <c r="P45" s="21">
        <f t="shared" ref="P45:P56" si="8">K45-I45</f>
        <v>964042.44999999925</v>
      </c>
      <c r="Q45" s="45">
        <v>133014</v>
      </c>
    </row>
    <row r="46" spans="1:17" s="22" customFormat="1" ht="18.75" customHeight="1" x14ac:dyDescent="0.3">
      <c r="A46" s="51" t="s">
        <v>232</v>
      </c>
      <c r="B46" s="48" t="s">
        <v>7</v>
      </c>
      <c r="C46" s="44" t="s">
        <v>233</v>
      </c>
      <c r="D46" s="44" t="s">
        <v>71</v>
      </c>
      <c r="E46" s="44" t="s">
        <v>231</v>
      </c>
      <c r="F46" s="21">
        <v>3768118</v>
      </c>
      <c r="G46" s="20">
        <v>117545</v>
      </c>
      <c r="H46" s="45">
        <f t="shared" si="6"/>
        <v>32.056812284656942</v>
      </c>
      <c r="I46" s="45">
        <v>942006.74</v>
      </c>
      <c r="J46" s="45">
        <v>876041.79999999993</v>
      </c>
      <c r="K46" s="45">
        <v>1004595.4999999998</v>
      </c>
      <c r="L46" s="23">
        <v>31294</v>
      </c>
      <c r="M46" s="45">
        <f t="shared" si="7"/>
        <v>32.10185658592701</v>
      </c>
      <c r="N46" s="21">
        <v>62588.759999999776</v>
      </c>
      <c r="O46" s="21"/>
      <c r="P46" s="21">
        <f t="shared" si="8"/>
        <v>62588.759999999776</v>
      </c>
      <c r="Q46" s="45">
        <v>20872</v>
      </c>
    </row>
    <row r="47" spans="1:17" s="22" customFormat="1" ht="18.75" hidden="1" customHeight="1" x14ac:dyDescent="0.3">
      <c r="A47" s="51" t="s">
        <v>234</v>
      </c>
      <c r="B47" s="44" t="s">
        <v>7</v>
      </c>
      <c r="C47" s="44" t="s">
        <v>235</v>
      </c>
      <c r="D47" s="44" t="s">
        <v>74</v>
      </c>
      <c r="E47" s="44" t="s">
        <v>231</v>
      </c>
      <c r="F47" s="21"/>
      <c r="G47" s="20"/>
      <c r="H47" s="45"/>
      <c r="I47" s="45"/>
      <c r="J47" s="45"/>
      <c r="K47" s="45"/>
      <c r="L47" s="23"/>
      <c r="M47" s="45"/>
      <c r="N47" s="21">
        <v>0</v>
      </c>
      <c r="O47" s="21"/>
      <c r="P47" s="21">
        <f t="shared" si="8"/>
        <v>0</v>
      </c>
      <c r="Q47" s="45">
        <v>0</v>
      </c>
    </row>
    <row r="48" spans="1:17" s="22" customFormat="1" ht="18.75" hidden="1" customHeight="1" x14ac:dyDescent="0.3">
      <c r="A48" s="51" t="s">
        <v>236</v>
      </c>
      <c r="B48" s="44" t="s">
        <v>7</v>
      </c>
      <c r="C48" s="44" t="s">
        <v>8</v>
      </c>
      <c r="D48" s="44" t="s">
        <v>68</v>
      </c>
      <c r="E48" s="44" t="s">
        <v>231</v>
      </c>
      <c r="F48" s="21"/>
      <c r="G48" s="20"/>
      <c r="H48" s="45"/>
      <c r="I48" s="45"/>
      <c r="J48" s="45"/>
      <c r="K48" s="45"/>
      <c r="L48" s="23"/>
      <c r="M48" s="45"/>
      <c r="N48" s="21">
        <v>0</v>
      </c>
      <c r="O48" s="21"/>
      <c r="P48" s="21">
        <f t="shared" si="8"/>
        <v>0</v>
      </c>
      <c r="Q48" s="45"/>
    </row>
    <row r="49" spans="1:17" s="22" customFormat="1" ht="18.75" customHeight="1" x14ac:dyDescent="0.3">
      <c r="A49" s="51" t="s">
        <v>234</v>
      </c>
      <c r="B49" s="44" t="s">
        <v>7</v>
      </c>
      <c r="C49" s="44" t="s">
        <v>238</v>
      </c>
      <c r="D49" s="44" t="s">
        <v>70</v>
      </c>
      <c r="E49" s="44" t="s">
        <v>231</v>
      </c>
      <c r="F49" s="21">
        <v>6347212</v>
      </c>
      <c r="G49" s="20">
        <v>59845</v>
      </c>
      <c r="H49" s="45">
        <f t="shared" si="6"/>
        <v>106.06085721447072</v>
      </c>
      <c r="I49" s="45">
        <v>1586779.01</v>
      </c>
      <c r="J49" s="45">
        <v>1473334.2599999998</v>
      </c>
      <c r="K49" s="45">
        <v>1766557.3399999999</v>
      </c>
      <c r="L49" s="23">
        <v>15878</v>
      </c>
      <c r="M49" s="45">
        <f t="shared" si="7"/>
        <v>111.25817735231136</v>
      </c>
      <c r="N49" s="21">
        <v>179778.32999999984</v>
      </c>
      <c r="O49" s="21"/>
      <c r="P49" s="21">
        <f t="shared" si="8"/>
        <v>179778.32999999984</v>
      </c>
      <c r="Q49" s="45">
        <v>8106</v>
      </c>
    </row>
    <row r="50" spans="1:17" s="22" customFormat="1" ht="18.75" customHeight="1" x14ac:dyDescent="0.3">
      <c r="A50" s="47" t="s">
        <v>236</v>
      </c>
      <c r="B50" s="48" t="s">
        <v>7</v>
      </c>
      <c r="C50" s="44" t="s">
        <v>240</v>
      </c>
      <c r="D50" s="44" t="s">
        <v>131</v>
      </c>
      <c r="E50" s="44" t="s">
        <v>231</v>
      </c>
      <c r="F50" s="21">
        <v>8468048</v>
      </c>
      <c r="G50" s="20">
        <v>66380</v>
      </c>
      <c r="H50" s="45">
        <f t="shared" si="6"/>
        <v>127.56926785176258</v>
      </c>
      <c r="I50" s="45">
        <v>2117010</v>
      </c>
      <c r="J50" s="45">
        <v>2045165.6400000001</v>
      </c>
      <c r="K50" s="45">
        <v>2647839.6599999997</v>
      </c>
      <c r="L50" s="23">
        <v>20653</v>
      </c>
      <c r="M50" s="45">
        <f t="shared" si="7"/>
        <v>128.20605529463032</v>
      </c>
      <c r="N50" s="21">
        <v>530829.65999999968</v>
      </c>
      <c r="O50" s="21"/>
      <c r="P50" s="21">
        <f t="shared" si="8"/>
        <v>530829.65999999968</v>
      </c>
      <c r="Q50" s="45">
        <v>131810</v>
      </c>
    </row>
    <row r="51" spans="1:17" s="22" customFormat="1" ht="18.75" customHeight="1" x14ac:dyDescent="0.3">
      <c r="A51" s="51" t="s">
        <v>237</v>
      </c>
      <c r="B51" s="44" t="s">
        <v>7</v>
      </c>
      <c r="C51" s="44" t="s">
        <v>242</v>
      </c>
      <c r="D51" s="44" t="s">
        <v>132</v>
      </c>
      <c r="E51" s="44" t="s">
        <v>231</v>
      </c>
      <c r="F51" s="21">
        <v>1415199</v>
      </c>
      <c r="G51" s="20">
        <v>20244</v>
      </c>
      <c r="H51" s="45">
        <f t="shared" si="6"/>
        <v>69.907083580320091</v>
      </c>
      <c r="I51" s="45">
        <v>353791.74</v>
      </c>
      <c r="J51" s="45">
        <v>328661.2</v>
      </c>
      <c r="K51" s="45">
        <v>377078.42000000004</v>
      </c>
      <c r="L51" s="23">
        <v>5494</v>
      </c>
      <c r="M51" s="45">
        <f t="shared" si="7"/>
        <v>68.634586821987625</v>
      </c>
      <c r="N51" s="21">
        <v>23286.680000000051</v>
      </c>
      <c r="O51" s="21"/>
      <c r="P51" s="21">
        <f t="shared" si="8"/>
        <v>23286.680000000051</v>
      </c>
      <c r="Q51" s="45">
        <v>8900</v>
      </c>
    </row>
    <row r="52" spans="1:17" s="22" customFormat="1" ht="18.75" customHeight="1" x14ac:dyDescent="0.3">
      <c r="A52" s="47" t="s">
        <v>239</v>
      </c>
      <c r="B52" s="44" t="s">
        <v>7</v>
      </c>
      <c r="C52" s="44" t="s">
        <v>244</v>
      </c>
      <c r="D52" s="44" t="s">
        <v>67</v>
      </c>
      <c r="E52" s="44" t="s">
        <v>231</v>
      </c>
      <c r="F52" s="21">
        <v>1052893</v>
      </c>
      <c r="G52" s="20">
        <v>28991</v>
      </c>
      <c r="H52" s="45">
        <f t="shared" si="6"/>
        <v>36.317926252975063</v>
      </c>
      <c r="I52" s="45">
        <v>263208</v>
      </c>
      <c r="J52" s="45">
        <v>244507.37000000002</v>
      </c>
      <c r="K52" s="45">
        <v>278507.30000000005</v>
      </c>
      <c r="L52" s="23">
        <v>7714</v>
      </c>
      <c r="M52" s="45">
        <f t="shared" si="7"/>
        <v>36.10413533834587</v>
      </c>
      <c r="N52" s="21">
        <v>15299.300000000047</v>
      </c>
      <c r="O52" s="21"/>
      <c r="P52" s="21">
        <f t="shared" si="8"/>
        <v>15299.300000000047</v>
      </c>
      <c r="Q52" s="45">
        <v>3117</v>
      </c>
    </row>
    <row r="53" spans="1:17" s="22" customFormat="1" ht="18.75" customHeight="1" x14ac:dyDescent="0.3">
      <c r="A53" s="47" t="s">
        <v>241</v>
      </c>
      <c r="B53" s="44" t="s">
        <v>7</v>
      </c>
      <c r="C53" s="44" t="s">
        <v>390</v>
      </c>
      <c r="D53" s="44" t="s">
        <v>69</v>
      </c>
      <c r="E53" s="44" t="s">
        <v>231</v>
      </c>
      <c r="F53" s="21">
        <v>7680146</v>
      </c>
      <c r="G53" s="20">
        <v>384188</v>
      </c>
      <c r="H53" s="45">
        <f t="shared" si="6"/>
        <v>19.990593147105063</v>
      </c>
      <c r="I53" s="45">
        <v>1920025.77</v>
      </c>
      <c r="J53" s="45">
        <v>1876267.29</v>
      </c>
      <c r="K53" s="45">
        <v>2121176.2200000002</v>
      </c>
      <c r="L53" s="23">
        <v>36369</v>
      </c>
      <c r="M53" s="45">
        <f t="shared" si="7"/>
        <v>58.323743297863572</v>
      </c>
      <c r="N53" s="21">
        <v>201150.45000000019</v>
      </c>
      <c r="O53" s="21"/>
      <c r="P53" s="21">
        <f t="shared" si="8"/>
        <v>201150.45000000019</v>
      </c>
      <c r="Q53" s="45">
        <v>75348</v>
      </c>
    </row>
    <row r="54" spans="1:17" s="22" customFormat="1" ht="18.75" customHeight="1" x14ac:dyDescent="0.3">
      <c r="A54" s="47" t="s">
        <v>243</v>
      </c>
      <c r="B54" s="48" t="s">
        <v>7</v>
      </c>
      <c r="C54" s="44" t="s">
        <v>247</v>
      </c>
      <c r="D54" s="44" t="s">
        <v>66</v>
      </c>
      <c r="E54" s="44" t="s">
        <v>231</v>
      </c>
      <c r="F54" s="21">
        <v>517364</v>
      </c>
      <c r="G54" s="20">
        <v>3494</v>
      </c>
      <c r="H54" s="45">
        <f t="shared" si="6"/>
        <v>148.07212364052663</v>
      </c>
      <c r="I54" s="45">
        <v>128995</v>
      </c>
      <c r="J54" s="45">
        <v>104648.47</v>
      </c>
      <c r="K54" s="45">
        <v>151893.33000000002</v>
      </c>
      <c r="L54" s="23">
        <v>885</v>
      </c>
      <c r="M54" s="45">
        <f t="shared" si="7"/>
        <v>171.63088135593222</v>
      </c>
      <c r="N54" s="21">
        <v>22898.330000000016</v>
      </c>
      <c r="O54" s="21"/>
      <c r="P54" s="21">
        <f t="shared" si="8"/>
        <v>22898.330000000016</v>
      </c>
      <c r="Q54" s="45">
        <v>728</v>
      </c>
    </row>
    <row r="55" spans="1:17" s="22" customFormat="1" ht="18.75" customHeight="1" x14ac:dyDescent="0.3">
      <c r="A55" s="51" t="s">
        <v>245</v>
      </c>
      <c r="B55" s="48" t="s">
        <v>7</v>
      </c>
      <c r="C55" s="44" t="s">
        <v>248</v>
      </c>
      <c r="D55" s="44" t="s">
        <v>63</v>
      </c>
      <c r="E55" s="44" t="s">
        <v>231</v>
      </c>
      <c r="F55" s="21">
        <v>11738323</v>
      </c>
      <c r="G55" s="20">
        <v>712481</v>
      </c>
      <c r="H55" s="45">
        <f t="shared" si="6"/>
        <v>16.475278639009321</v>
      </c>
      <c r="I55" s="45">
        <v>2934571.54</v>
      </c>
      <c r="J55" s="45">
        <v>2876379.9499999997</v>
      </c>
      <c r="K55" s="45">
        <v>3333823.0800000005</v>
      </c>
      <c r="L55" s="23">
        <v>210313</v>
      </c>
      <c r="M55" s="45">
        <f t="shared" si="7"/>
        <v>15.851721386695072</v>
      </c>
      <c r="N55" s="21">
        <v>399251.5400000005</v>
      </c>
      <c r="O55" s="21"/>
      <c r="P55" s="21">
        <f t="shared" si="8"/>
        <v>399251.5400000005</v>
      </c>
      <c r="Q55" s="45">
        <v>174914</v>
      </c>
    </row>
    <row r="56" spans="1:17" s="37" customFormat="1" ht="18.75" customHeight="1" x14ac:dyDescent="0.3">
      <c r="A56" s="47" t="s">
        <v>246</v>
      </c>
      <c r="B56" s="48" t="s">
        <v>7</v>
      </c>
      <c r="C56" s="44" t="s">
        <v>251</v>
      </c>
      <c r="D56" s="44" t="s">
        <v>65</v>
      </c>
      <c r="E56" s="44" t="s">
        <v>231</v>
      </c>
      <c r="F56" s="21">
        <v>6105029</v>
      </c>
      <c r="G56" s="20">
        <v>332351</v>
      </c>
      <c r="H56" s="45">
        <f t="shared" si="6"/>
        <v>18.369221094565685</v>
      </c>
      <c r="I56" s="45">
        <v>1526994.01</v>
      </c>
      <c r="J56" s="45">
        <v>1390720.2499999998</v>
      </c>
      <c r="K56" s="45">
        <v>1476190.37</v>
      </c>
      <c r="L56" s="23">
        <v>77655</v>
      </c>
      <c r="M56" s="45">
        <f t="shared" si="7"/>
        <v>19.00959848045844</v>
      </c>
      <c r="N56" s="21"/>
      <c r="O56" s="21">
        <v>-50803.639999999898</v>
      </c>
      <c r="P56" s="21">
        <f t="shared" si="8"/>
        <v>-50803.639999999898</v>
      </c>
      <c r="Q56" s="45">
        <v>70880</v>
      </c>
    </row>
    <row r="57" spans="1:17" s="28" customFormat="1" ht="18.75" customHeight="1" x14ac:dyDescent="0.3">
      <c r="A57" s="24">
        <v>4</v>
      </c>
      <c r="B57" s="42" t="s">
        <v>9</v>
      </c>
      <c r="C57" s="43"/>
      <c r="D57" s="18" t="s">
        <v>35</v>
      </c>
      <c r="E57" s="19"/>
      <c r="F57" s="36">
        <f>SUM(F58:F85)</f>
        <v>66078123</v>
      </c>
      <c r="G57" s="26">
        <f>SUM(G58:G85)</f>
        <v>1747759</v>
      </c>
      <c r="H57" s="36"/>
      <c r="I57" s="36">
        <f>SUM(I58:I85)</f>
        <v>20285753.579999998</v>
      </c>
      <c r="J57" s="36">
        <f>SUM(J58:J85)</f>
        <v>18747477.370000001</v>
      </c>
      <c r="K57" s="36">
        <f>SUM(K58:K85)</f>
        <v>21218629.120000005</v>
      </c>
      <c r="L57" s="26">
        <f>SUM(L58:L85)</f>
        <v>505831</v>
      </c>
      <c r="M57" s="26"/>
      <c r="N57" s="36">
        <f>SUM(N58:N85)</f>
        <v>1541874.9700000004</v>
      </c>
      <c r="O57" s="36">
        <f>SUM(O58:O85)</f>
        <v>-608999.42999999947</v>
      </c>
      <c r="P57" s="36">
        <f>SUM(P58:P85)</f>
        <v>932875.54000000074</v>
      </c>
      <c r="Q57" s="36">
        <f>SUM(Q58:Q85)</f>
        <v>1185568.7</v>
      </c>
    </row>
    <row r="58" spans="1:17" s="22" customFormat="1" ht="18.75" customHeight="1" x14ac:dyDescent="0.3">
      <c r="A58" s="51" t="s">
        <v>252</v>
      </c>
      <c r="B58" s="48" t="s">
        <v>9</v>
      </c>
      <c r="C58" s="48" t="s">
        <v>253</v>
      </c>
      <c r="D58" s="48" t="s">
        <v>91</v>
      </c>
      <c r="E58" s="44" t="s">
        <v>254</v>
      </c>
      <c r="F58" s="21">
        <v>1528983</v>
      </c>
      <c r="G58" s="20">
        <v>32914</v>
      </c>
      <c r="H58" s="21">
        <f t="shared" ref="H58:H84" si="9">F58/G58</f>
        <v>46.453879807984443</v>
      </c>
      <c r="I58" s="21">
        <v>382237.23</v>
      </c>
      <c r="J58" s="21">
        <v>362966.30000000005</v>
      </c>
      <c r="K58" s="21">
        <v>387820.24000000005</v>
      </c>
      <c r="L58" s="20">
        <v>8551</v>
      </c>
      <c r="M58" s="21">
        <f t="shared" si="7"/>
        <v>45.353787861068888</v>
      </c>
      <c r="N58" s="21">
        <v>5583.0100000000675</v>
      </c>
      <c r="O58" s="21"/>
      <c r="P58" s="21">
        <f t="shared" ref="P58:P85" si="10">K58-I58</f>
        <v>5583.0100000000675</v>
      </c>
      <c r="Q58" s="21">
        <v>22832</v>
      </c>
    </row>
    <row r="59" spans="1:17" s="22" customFormat="1" ht="18.75" customHeight="1" x14ac:dyDescent="0.3">
      <c r="A59" s="51" t="s">
        <v>255</v>
      </c>
      <c r="B59" s="48" t="s">
        <v>9</v>
      </c>
      <c r="C59" s="48" t="s">
        <v>256</v>
      </c>
      <c r="D59" s="48" t="s">
        <v>92</v>
      </c>
      <c r="E59" s="44" t="s">
        <v>254</v>
      </c>
      <c r="F59" s="21">
        <v>1019533</v>
      </c>
      <c r="G59" s="20">
        <v>6533</v>
      </c>
      <c r="H59" s="21">
        <f t="shared" si="9"/>
        <v>156.05893157814174</v>
      </c>
      <c r="I59" s="21">
        <v>254883</v>
      </c>
      <c r="J59" s="21">
        <v>221358.58</v>
      </c>
      <c r="K59" s="21">
        <v>251070.65999999997</v>
      </c>
      <c r="L59" s="20">
        <v>1595</v>
      </c>
      <c r="M59" s="21">
        <f t="shared" si="7"/>
        <v>157.41107210031348</v>
      </c>
      <c r="N59" s="21"/>
      <c r="O59" s="21">
        <v>-3812.3400000000256</v>
      </c>
      <c r="P59" s="21">
        <f t="shared" si="10"/>
        <v>-3812.3400000000256</v>
      </c>
      <c r="Q59" s="21">
        <v>2264</v>
      </c>
    </row>
    <row r="60" spans="1:17" s="22" customFormat="1" ht="18.75" customHeight="1" x14ac:dyDescent="0.3">
      <c r="A60" s="51" t="s">
        <v>257</v>
      </c>
      <c r="B60" s="48" t="s">
        <v>9</v>
      </c>
      <c r="C60" s="48" t="s">
        <v>258</v>
      </c>
      <c r="D60" s="48" t="s">
        <v>81</v>
      </c>
      <c r="E60" s="44" t="s">
        <v>254</v>
      </c>
      <c r="F60" s="21">
        <v>2240691</v>
      </c>
      <c r="G60" s="20">
        <v>63641</v>
      </c>
      <c r="H60" s="21">
        <f t="shared" si="9"/>
        <v>35.20829339576688</v>
      </c>
      <c r="I60" s="21">
        <v>560145</v>
      </c>
      <c r="J60" s="21">
        <v>543840.8600000001</v>
      </c>
      <c r="K60" s="21">
        <v>749923.59000000008</v>
      </c>
      <c r="L60" s="20">
        <v>19486</v>
      </c>
      <c r="M60" s="21">
        <f t="shared" si="7"/>
        <v>38.48525043621062</v>
      </c>
      <c r="N60" s="21">
        <v>189778.59000000008</v>
      </c>
      <c r="O60" s="21"/>
      <c r="P60" s="21">
        <f t="shared" si="10"/>
        <v>189778.59000000008</v>
      </c>
      <c r="Q60" s="21">
        <v>12512</v>
      </c>
    </row>
    <row r="61" spans="1:17" s="22" customFormat="1" ht="18.75" customHeight="1" x14ac:dyDescent="0.3">
      <c r="A61" s="51" t="s">
        <v>259</v>
      </c>
      <c r="B61" s="48" t="s">
        <v>9</v>
      </c>
      <c r="C61" s="48" t="s">
        <v>260</v>
      </c>
      <c r="D61" s="48" t="s">
        <v>85</v>
      </c>
      <c r="E61" s="44" t="s">
        <v>254</v>
      </c>
      <c r="F61" s="21">
        <v>191914</v>
      </c>
      <c r="G61" s="20">
        <v>8383</v>
      </c>
      <c r="H61" s="21">
        <f t="shared" si="9"/>
        <v>22.893236311582964</v>
      </c>
      <c r="I61" s="21">
        <v>47976</v>
      </c>
      <c r="J61" s="21">
        <v>39724.6</v>
      </c>
      <c r="K61" s="21">
        <v>39769.32</v>
      </c>
      <c r="L61" s="20">
        <v>1737</v>
      </c>
      <c r="M61" s="21">
        <f t="shared" si="7"/>
        <v>22.895405872193436</v>
      </c>
      <c r="N61" s="21"/>
      <c r="O61" s="21">
        <v>-8206.68</v>
      </c>
      <c r="P61" s="21">
        <f t="shared" si="10"/>
        <v>-8206.68</v>
      </c>
      <c r="Q61" s="21">
        <v>656</v>
      </c>
    </row>
    <row r="62" spans="1:17" s="22" customFormat="1" ht="18.75" customHeight="1" x14ac:dyDescent="0.3">
      <c r="A62" s="51" t="s">
        <v>261</v>
      </c>
      <c r="B62" s="48" t="s">
        <v>9</v>
      </c>
      <c r="C62" s="48" t="s">
        <v>262</v>
      </c>
      <c r="D62" s="48" t="s">
        <v>78</v>
      </c>
      <c r="E62" s="44" t="s">
        <v>254</v>
      </c>
      <c r="F62" s="21">
        <v>4652784</v>
      </c>
      <c r="G62" s="20">
        <v>110811</v>
      </c>
      <c r="H62" s="21">
        <f t="shared" si="9"/>
        <v>41.988466848959035</v>
      </c>
      <c r="I62" s="21">
        <v>1163063.3400000001</v>
      </c>
      <c r="J62" s="21">
        <v>1072869.72</v>
      </c>
      <c r="K62" s="21">
        <v>1246110.46</v>
      </c>
      <c r="L62" s="20">
        <v>30685</v>
      </c>
      <c r="M62" s="21">
        <f t="shared" si="7"/>
        <v>40.609759165716149</v>
      </c>
      <c r="N62" s="21">
        <v>83047.119999999879</v>
      </c>
      <c r="O62" s="21"/>
      <c r="P62" s="21">
        <f t="shared" si="10"/>
        <v>83047.119999999879</v>
      </c>
      <c r="Q62" s="21">
        <v>49544</v>
      </c>
    </row>
    <row r="63" spans="1:17" s="22" customFormat="1" ht="18.75" customHeight="1" x14ac:dyDescent="0.3">
      <c r="A63" s="51" t="s">
        <v>263</v>
      </c>
      <c r="B63" s="48" t="s">
        <v>9</v>
      </c>
      <c r="C63" s="48" t="s">
        <v>264</v>
      </c>
      <c r="D63" s="48" t="s">
        <v>93</v>
      </c>
      <c r="E63" s="44" t="s">
        <v>254</v>
      </c>
      <c r="F63" s="21">
        <v>4579000</v>
      </c>
      <c r="G63" s="20">
        <v>161315</v>
      </c>
      <c r="H63" s="21">
        <f t="shared" si="9"/>
        <v>28.385457025075162</v>
      </c>
      <c r="I63" s="21">
        <v>1144713.51</v>
      </c>
      <c r="J63" s="21">
        <v>1070792.94</v>
      </c>
      <c r="K63" s="21">
        <v>1121445.2200000004</v>
      </c>
      <c r="L63" s="20">
        <v>39481</v>
      </c>
      <c r="M63" s="21">
        <f t="shared" si="7"/>
        <v>28.404681239077036</v>
      </c>
      <c r="N63" s="21"/>
      <c r="O63" s="21">
        <v>-23268.289999999572</v>
      </c>
      <c r="P63" s="21">
        <f t="shared" si="10"/>
        <v>-23268.289999999572</v>
      </c>
      <c r="Q63" s="21">
        <v>35244</v>
      </c>
    </row>
    <row r="64" spans="1:17" s="22" customFormat="1" ht="18.75" customHeight="1" x14ac:dyDescent="0.3">
      <c r="A64" s="51" t="s">
        <v>265</v>
      </c>
      <c r="B64" s="48" t="s">
        <v>9</v>
      </c>
      <c r="C64" s="48" t="s">
        <v>266</v>
      </c>
      <c r="D64" s="48" t="s">
        <v>89</v>
      </c>
      <c r="E64" s="44" t="s">
        <v>254</v>
      </c>
      <c r="F64" s="21">
        <v>628501</v>
      </c>
      <c r="G64" s="20">
        <v>19341</v>
      </c>
      <c r="H64" s="21">
        <f t="shared" si="9"/>
        <v>32.495786153766609</v>
      </c>
      <c r="I64" s="21">
        <v>153533</v>
      </c>
      <c r="J64" s="21">
        <v>134738.61000000002</v>
      </c>
      <c r="K64" s="21">
        <v>143992.59</v>
      </c>
      <c r="L64" s="20">
        <v>4149</v>
      </c>
      <c r="M64" s="21">
        <f t="shared" si="7"/>
        <v>34.70537237888648</v>
      </c>
      <c r="N64" s="21"/>
      <c r="O64" s="21">
        <v>-9540.4100000000035</v>
      </c>
      <c r="P64" s="21">
        <f t="shared" si="10"/>
        <v>-9540.4100000000035</v>
      </c>
      <c r="Q64" s="21">
        <v>9000</v>
      </c>
    </row>
    <row r="65" spans="1:17" s="22" customFormat="1" ht="18.75" customHeight="1" x14ac:dyDescent="0.3">
      <c r="A65" s="51" t="s">
        <v>267</v>
      </c>
      <c r="B65" s="48" t="s">
        <v>9</v>
      </c>
      <c r="C65" s="48" t="s">
        <v>268</v>
      </c>
      <c r="D65" s="48" t="s">
        <v>96</v>
      </c>
      <c r="E65" s="44" t="s">
        <v>254</v>
      </c>
      <c r="F65" s="21">
        <v>4053273</v>
      </c>
      <c r="G65" s="20">
        <v>214011</v>
      </c>
      <c r="H65" s="21">
        <f t="shared" si="9"/>
        <v>18.939554508880384</v>
      </c>
      <c r="I65" s="21">
        <v>1013271.48</v>
      </c>
      <c r="J65" s="21">
        <v>955852.00999999978</v>
      </c>
      <c r="K65" s="21">
        <v>1059523.54</v>
      </c>
      <c r="L65" s="20">
        <v>55627</v>
      </c>
      <c r="M65" s="21">
        <f t="shared" si="7"/>
        <v>19.046929368831684</v>
      </c>
      <c r="N65" s="21">
        <v>46252.060000000056</v>
      </c>
      <c r="O65" s="21"/>
      <c r="P65" s="21">
        <f t="shared" si="10"/>
        <v>46252.060000000056</v>
      </c>
      <c r="Q65" s="21">
        <v>28300</v>
      </c>
    </row>
    <row r="66" spans="1:17" s="22" customFormat="1" ht="18.75" customHeight="1" x14ac:dyDescent="0.3">
      <c r="A66" s="51" t="s">
        <v>269</v>
      </c>
      <c r="B66" s="48" t="s">
        <v>9</v>
      </c>
      <c r="C66" s="48" t="s">
        <v>270</v>
      </c>
      <c r="D66" s="48" t="s">
        <v>83</v>
      </c>
      <c r="E66" s="44" t="s">
        <v>254</v>
      </c>
      <c r="F66" s="21">
        <v>433589</v>
      </c>
      <c r="G66" s="20">
        <v>9183</v>
      </c>
      <c r="H66" s="21">
        <f t="shared" si="9"/>
        <v>47.216486986823476</v>
      </c>
      <c r="I66" s="21">
        <v>108396</v>
      </c>
      <c r="J66" s="21">
        <v>96554.93</v>
      </c>
      <c r="K66" s="21">
        <v>112459.49</v>
      </c>
      <c r="L66" s="20">
        <v>1722</v>
      </c>
      <c r="M66" s="21">
        <f t="shared" si="7"/>
        <v>65.307485481997674</v>
      </c>
      <c r="N66" s="21">
        <v>4063.4900000000052</v>
      </c>
      <c r="O66" s="21"/>
      <c r="P66" s="21">
        <f t="shared" si="10"/>
        <v>4063.4900000000052</v>
      </c>
      <c r="Q66" s="21">
        <v>5004</v>
      </c>
    </row>
    <row r="67" spans="1:17" s="22" customFormat="1" ht="18.75" customHeight="1" x14ac:dyDescent="0.3">
      <c r="A67" s="51" t="s">
        <v>271</v>
      </c>
      <c r="B67" s="48" t="s">
        <v>9</v>
      </c>
      <c r="C67" s="48" t="s">
        <v>272</v>
      </c>
      <c r="D67" s="48" t="s">
        <v>90</v>
      </c>
      <c r="E67" s="44" t="s">
        <v>254</v>
      </c>
      <c r="F67" s="21">
        <v>1101414</v>
      </c>
      <c r="G67" s="20">
        <v>32106</v>
      </c>
      <c r="H67" s="21">
        <f t="shared" si="9"/>
        <v>34.305550364417869</v>
      </c>
      <c r="I67" s="21">
        <v>275346</v>
      </c>
      <c r="J67" s="21">
        <v>194726.34</v>
      </c>
      <c r="K67" s="21">
        <v>199596.95</v>
      </c>
      <c r="L67" s="20">
        <v>5755</v>
      </c>
      <c r="M67" s="21">
        <f t="shared" si="7"/>
        <v>34.682354474370115</v>
      </c>
      <c r="N67" s="21"/>
      <c r="O67" s="21">
        <v>-75749.049999999988</v>
      </c>
      <c r="P67" s="21">
        <f t="shared" si="10"/>
        <v>-75749.049999999988</v>
      </c>
      <c r="Q67" s="21">
        <v>17390</v>
      </c>
    </row>
    <row r="68" spans="1:17" s="22" customFormat="1" ht="18.75" customHeight="1" x14ac:dyDescent="0.3">
      <c r="A68" s="51" t="s">
        <v>273</v>
      </c>
      <c r="B68" s="48" t="s">
        <v>9</v>
      </c>
      <c r="C68" s="48" t="s">
        <v>274</v>
      </c>
      <c r="D68" s="48" t="s">
        <v>84</v>
      </c>
      <c r="E68" s="44" t="s">
        <v>254</v>
      </c>
      <c r="F68" s="21">
        <v>88598</v>
      </c>
      <c r="G68" s="20">
        <v>3547</v>
      </c>
      <c r="H68" s="21">
        <f t="shared" si="9"/>
        <v>24.978291513955455</v>
      </c>
      <c r="I68" s="21">
        <v>22142.25</v>
      </c>
      <c r="J68" s="21">
        <v>17030.510000000002</v>
      </c>
      <c r="K68" s="21">
        <v>24048.76</v>
      </c>
      <c r="L68" s="20">
        <v>938</v>
      </c>
      <c r="M68" s="21">
        <f t="shared" si="7"/>
        <v>25.638336886993603</v>
      </c>
      <c r="N68" s="21">
        <v>1906.5099999999984</v>
      </c>
      <c r="O68" s="21"/>
      <c r="P68" s="21">
        <f t="shared" si="10"/>
        <v>1906.5099999999984</v>
      </c>
      <c r="Q68" s="21">
        <v>10646</v>
      </c>
    </row>
    <row r="69" spans="1:17" s="22" customFormat="1" ht="16.5" customHeight="1" x14ac:dyDescent="0.3">
      <c r="A69" s="51" t="s">
        <v>275</v>
      </c>
      <c r="B69" s="48" t="s">
        <v>9</v>
      </c>
      <c r="C69" s="48" t="s">
        <v>276</v>
      </c>
      <c r="D69" s="48" t="s">
        <v>75</v>
      </c>
      <c r="E69" s="44" t="s">
        <v>254</v>
      </c>
      <c r="F69" s="21">
        <v>2348125</v>
      </c>
      <c r="G69" s="20">
        <v>75593</v>
      </c>
      <c r="H69" s="21">
        <f t="shared" si="9"/>
        <v>31.062730676120804</v>
      </c>
      <c r="I69" s="21">
        <v>587000.73</v>
      </c>
      <c r="J69" s="21">
        <v>545515.36999999988</v>
      </c>
      <c r="K69" s="21">
        <v>606675.99000000011</v>
      </c>
      <c r="L69" s="20">
        <v>19592</v>
      </c>
      <c r="M69" s="21">
        <f t="shared" si="7"/>
        <v>30.965495610453253</v>
      </c>
      <c r="N69" s="21">
        <v>19675.260000000126</v>
      </c>
      <c r="O69" s="21"/>
      <c r="P69" s="21">
        <f t="shared" si="10"/>
        <v>19675.260000000126</v>
      </c>
      <c r="Q69" s="21">
        <v>23436</v>
      </c>
    </row>
    <row r="70" spans="1:17" s="22" customFormat="1" ht="16.5" customHeight="1" x14ac:dyDescent="0.3">
      <c r="A70" s="51" t="s">
        <v>277</v>
      </c>
      <c r="B70" s="48" t="s">
        <v>9</v>
      </c>
      <c r="C70" s="48" t="s">
        <v>278</v>
      </c>
      <c r="D70" s="48" t="s">
        <v>94</v>
      </c>
      <c r="E70" s="44" t="s">
        <v>254</v>
      </c>
      <c r="F70" s="21">
        <v>8992591</v>
      </c>
      <c r="G70" s="20">
        <v>232244</v>
      </c>
      <c r="H70" s="21">
        <f t="shared" si="9"/>
        <v>38.720444876939773</v>
      </c>
      <c r="I70" s="21">
        <v>2250501.75</v>
      </c>
      <c r="J70" s="21">
        <v>1896318.0800000005</v>
      </c>
      <c r="K70" s="21">
        <v>1995044.49</v>
      </c>
      <c r="L70" s="20">
        <v>52117</v>
      </c>
      <c r="M70" s="21">
        <f t="shared" si="7"/>
        <v>38.280109944931596</v>
      </c>
      <c r="N70" s="21"/>
      <c r="O70" s="21">
        <v>-255457.26</v>
      </c>
      <c r="P70" s="21">
        <f t="shared" si="10"/>
        <v>-255457.26</v>
      </c>
      <c r="Q70" s="21">
        <v>141174</v>
      </c>
    </row>
    <row r="71" spans="1:17" s="22" customFormat="1" ht="16.5" customHeight="1" x14ac:dyDescent="0.3">
      <c r="A71" s="51" t="s">
        <v>279</v>
      </c>
      <c r="B71" s="48" t="s">
        <v>9</v>
      </c>
      <c r="C71" s="48" t="s">
        <v>280</v>
      </c>
      <c r="D71" s="48" t="s">
        <v>80</v>
      </c>
      <c r="E71" s="44" t="s">
        <v>254</v>
      </c>
      <c r="F71" s="21">
        <v>999662</v>
      </c>
      <c r="G71" s="20">
        <v>29012</v>
      </c>
      <c r="H71" s="21">
        <f t="shared" si="9"/>
        <v>34.456845443264854</v>
      </c>
      <c r="I71" s="21">
        <v>249885.53999999998</v>
      </c>
      <c r="J71" s="21">
        <v>176371.67999999996</v>
      </c>
      <c r="K71" s="21">
        <v>187907.87999999998</v>
      </c>
      <c r="L71" s="20">
        <v>4953</v>
      </c>
      <c r="M71" s="21">
        <f t="shared" si="7"/>
        <v>37.938195033313136</v>
      </c>
      <c r="N71" s="21"/>
      <c r="O71" s="21">
        <v>-61977.66</v>
      </c>
      <c r="P71" s="21">
        <f t="shared" si="10"/>
        <v>-61977.66</v>
      </c>
      <c r="Q71" s="21">
        <v>22420</v>
      </c>
    </row>
    <row r="72" spans="1:17" s="22" customFormat="1" ht="22.5" customHeight="1" x14ac:dyDescent="0.3">
      <c r="A72" s="51" t="s">
        <v>281</v>
      </c>
      <c r="B72" s="48" t="s">
        <v>9</v>
      </c>
      <c r="C72" s="48" t="s">
        <v>282</v>
      </c>
      <c r="D72" s="48" t="s">
        <v>88</v>
      </c>
      <c r="E72" s="44" t="s">
        <v>254</v>
      </c>
      <c r="F72" s="21">
        <v>376024</v>
      </c>
      <c r="G72" s="20">
        <v>15254</v>
      </c>
      <c r="H72" s="21">
        <f t="shared" si="9"/>
        <v>24.650845679821686</v>
      </c>
      <c r="I72" s="21">
        <v>93984</v>
      </c>
      <c r="J72" s="21">
        <v>87954.680000000008</v>
      </c>
      <c r="K72" s="21">
        <v>119459.10000000002</v>
      </c>
      <c r="L72" s="20">
        <v>4548</v>
      </c>
      <c r="M72" s="21">
        <f t="shared" si="7"/>
        <v>26.26629287598945</v>
      </c>
      <c r="N72" s="21">
        <v>25475.10000000002</v>
      </c>
      <c r="O72" s="21"/>
      <c r="P72" s="21">
        <f t="shared" si="10"/>
        <v>25475.10000000002</v>
      </c>
      <c r="Q72" s="21">
        <v>7418</v>
      </c>
    </row>
    <row r="73" spans="1:17" s="22" customFormat="1" ht="22.5" customHeight="1" x14ac:dyDescent="0.3">
      <c r="A73" s="51" t="s">
        <v>283</v>
      </c>
      <c r="B73" s="48" t="s">
        <v>9</v>
      </c>
      <c r="C73" s="48" t="s">
        <v>284</v>
      </c>
      <c r="D73" s="48" t="s">
        <v>98</v>
      </c>
      <c r="E73" s="44" t="s">
        <v>254</v>
      </c>
      <c r="F73" s="21">
        <v>7173318</v>
      </c>
      <c r="G73" s="20">
        <v>178111</v>
      </c>
      <c r="H73" s="21">
        <f t="shared" si="9"/>
        <v>40.27442437581059</v>
      </c>
      <c r="I73" s="21">
        <v>1788703.24</v>
      </c>
      <c r="J73" s="21">
        <v>1687291.2700000005</v>
      </c>
      <c r="K73" s="21">
        <v>1841168.65</v>
      </c>
      <c r="L73" s="20">
        <v>45063</v>
      </c>
      <c r="M73" s="21">
        <f t="shared" si="7"/>
        <v>40.857658167454453</v>
      </c>
      <c r="N73" s="21">
        <v>52465.409999999916</v>
      </c>
      <c r="O73" s="21"/>
      <c r="P73" s="21">
        <f t="shared" si="10"/>
        <v>52465.409999999916</v>
      </c>
      <c r="Q73" s="21">
        <v>74814</v>
      </c>
    </row>
    <row r="74" spans="1:17" s="22" customFormat="1" ht="22.5" customHeight="1" x14ac:dyDescent="0.3">
      <c r="A74" s="51" t="s">
        <v>285</v>
      </c>
      <c r="B74" s="48" t="s">
        <v>9</v>
      </c>
      <c r="C74" s="48" t="s">
        <v>286</v>
      </c>
      <c r="D74" s="48" t="s">
        <v>76</v>
      </c>
      <c r="E74" s="44" t="s">
        <v>254</v>
      </c>
      <c r="F74" s="21">
        <v>9508978</v>
      </c>
      <c r="G74" s="20">
        <v>150306</v>
      </c>
      <c r="H74" s="21">
        <f t="shared" si="9"/>
        <v>63.264127845861111</v>
      </c>
      <c r="I74" s="21">
        <v>4748386</v>
      </c>
      <c r="J74" s="21">
        <v>4601305.9099999992</v>
      </c>
      <c r="K74" s="21">
        <v>5336695.6599999992</v>
      </c>
      <c r="L74" s="20">
        <v>81581</v>
      </c>
      <c r="M74" s="21">
        <f t="shared" si="7"/>
        <v>65.415913754428104</v>
      </c>
      <c r="N74" s="21">
        <v>588309.65999999922</v>
      </c>
      <c r="O74" s="21"/>
      <c r="P74" s="21">
        <f t="shared" si="10"/>
        <v>588309.65999999922</v>
      </c>
      <c r="Q74" s="21">
        <v>109300</v>
      </c>
    </row>
    <row r="75" spans="1:17" s="22" customFormat="1" ht="22.5" customHeight="1" x14ac:dyDescent="0.3">
      <c r="A75" s="51" t="s">
        <v>287</v>
      </c>
      <c r="B75" s="48" t="s">
        <v>9</v>
      </c>
      <c r="C75" s="48" t="s">
        <v>288</v>
      </c>
      <c r="D75" s="48" t="s">
        <v>97</v>
      </c>
      <c r="E75" s="44" t="s">
        <v>254</v>
      </c>
      <c r="F75" s="21">
        <v>651935</v>
      </c>
      <c r="G75" s="20">
        <v>17424</v>
      </c>
      <c r="H75" s="21">
        <f t="shared" si="9"/>
        <v>37.415920569329657</v>
      </c>
      <c r="I75" s="21">
        <v>162972.99000000002</v>
      </c>
      <c r="J75" s="21">
        <v>103037.65000000001</v>
      </c>
      <c r="K75" s="21">
        <v>107437.44</v>
      </c>
      <c r="L75" s="20">
        <v>2513</v>
      </c>
      <c r="M75" s="21">
        <f t="shared" si="7"/>
        <v>42.752662156784723</v>
      </c>
      <c r="N75" s="21"/>
      <c r="O75" s="21">
        <v>-55535.550000000017</v>
      </c>
      <c r="P75" s="21">
        <f t="shared" si="10"/>
        <v>-55535.550000000017</v>
      </c>
      <c r="Q75" s="21">
        <v>4196</v>
      </c>
    </row>
    <row r="76" spans="1:17" s="22" customFormat="1" ht="22.5" customHeight="1" x14ac:dyDescent="0.3">
      <c r="A76" s="51" t="s">
        <v>289</v>
      </c>
      <c r="B76" s="48" t="s">
        <v>9</v>
      </c>
      <c r="C76" s="48" t="s">
        <v>290</v>
      </c>
      <c r="D76" s="48" t="s">
        <v>77</v>
      </c>
      <c r="E76" s="44" t="s">
        <v>254</v>
      </c>
      <c r="F76" s="21">
        <v>5605558</v>
      </c>
      <c r="G76" s="20">
        <v>85258</v>
      </c>
      <c r="H76" s="21">
        <f t="shared" si="9"/>
        <v>65.748176124234675</v>
      </c>
      <c r="I76" s="21">
        <v>2802779</v>
      </c>
      <c r="J76" s="21">
        <v>2751091.93</v>
      </c>
      <c r="K76" s="21">
        <v>3240051.290000001</v>
      </c>
      <c r="L76" s="20">
        <v>48484</v>
      </c>
      <c r="M76" s="21">
        <f t="shared" si="7"/>
        <v>66.827227332728341</v>
      </c>
      <c r="N76" s="21">
        <v>437272.29000000097</v>
      </c>
      <c r="O76" s="21"/>
      <c r="P76" s="21">
        <f t="shared" si="10"/>
        <v>437272.29000000097</v>
      </c>
      <c r="Q76" s="21">
        <v>137711</v>
      </c>
    </row>
    <row r="77" spans="1:17" s="22" customFormat="1" ht="22.5" customHeight="1" x14ac:dyDescent="0.3">
      <c r="A77" s="51" t="s">
        <v>291</v>
      </c>
      <c r="B77" s="48" t="s">
        <v>9</v>
      </c>
      <c r="C77" s="48" t="s">
        <v>292</v>
      </c>
      <c r="D77" s="48" t="s">
        <v>99</v>
      </c>
      <c r="E77" s="44" t="s">
        <v>254</v>
      </c>
      <c r="F77" s="21">
        <v>183970</v>
      </c>
      <c r="G77" s="20">
        <v>4852</v>
      </c>
      <c r="H77" s="21">
        <f t="shared" si="9"/>
        <v>37.916323165704867</v>
      </c>
      <c r="I77" s="21">
        <v>45990</v>
      </c>
      <c r="J77" s="21">
        <v>42467.369999999995</v>
      </c>
      <c r="K77" s="21">
        <v>46261.229999999996</v>
      </c>
      <c r="L77" s="20">
        <v>1317</v>
      </c>
      <c r="M77" s="21">
        <f t="shared" si="7"/>
        <v>35.126218678815484</v>
      </c>
      <c r="N77" s="21">
        <v>271.22999999999593</v>
      </c>
      <c r="O77" s="21"/>
      <c r="P77" s="21">
        <f t="shared" si="10"/>
        <v>271.22999999999593</v>
      </c>
      <c r="Q77" s="21">
        <v>7386</v>
      </c>
    </row>
    <row r="78" spans="1:17" s="22" customFormat="1" ht="22.5" customHeight="1" x14ac:dyDescent="0.3">
      <c r="A78" s="51" t="s">
        <v>293</v>
      </c>
      <c r="B78" s="48" t="s">
        <v>9</v>
      </c>
      <c r="C78" s="48" t="s">
        <v>294</v>
      </c>
      <c r="D78" s="48" t="s">
        <v>87</v>
      </c>
      <c r="E78" s="44" t="s">
        <v>254</v>
      </c>
      <c r="F78" s="21">
        <v>1414121</v>
      </c>
      <c r="G78" s="20">
        <v>40346</v>
      </c>
      <c r="H78" s="21">
        <f t="shared" si="9"/>
        <v>35.049843850691516</v>
      </c>
      <c r="I78" s="21">
        <v>353520</v>
      </c>
      <c r="J78" s="21">
        <v>338975.36000000004</v>
      </c>
      <c r="K78" s="21">
        <v>404389.17</v>
      </c>
      <c r="L78" s="20">
        <v>11877</v>
      </c>
      <c r="M78" s="21">
        <f t="shared" si="7"/>
        <v>34.048090426875476</v>
      </c>
      <c r="N78" s="21">
        <v>50869.169999999984</v>
      </c>
      <c r="O78" s="21"/>
      <c r="P78" s="21">
        <f t="shared" si="10"/>
        <v>50869.169999999984</v>
      </c>
      <c r="Q78" s="21">
        <v>92874</v>
      </c>
    </row>
    <row r="79" spans="1:17" s="22" customFormat="1" ht="20.25" customHeight="1" x14ac:dyDescent="0.3">
      <c r="A79" s="51" t="s">
        <v>295</v>
      </c>
      <c r="B79" s="48" t="s">
        <v>9</v>
      </c>
      <c r="C79" s="48" t="s">
        <v>296</v>
      </c>
      <c r="D79" s="48" t="s">
        <v>79</v>
      </c>
      <c r="E79" s="44" t="s">
        <v>254</v>
      </c>
      <c r="F79" s="21">
        <v>192519</v>
      </c>
      <c r="G79" s="20">
        <v>5611</v>
      </c>
      <c r="H79" s="21">
        <f t="shared" si="9"/>
        <v>34.310996257351633</v>
      </c>
      <c r="I79" s="21">
        <v>48126</v>
      </c>
      <c r="J79" s="21">
        <v>34919.83</v>
      </c>
      <c r="K79" s="21">
        <v>54086.209999999992</v>
      </c>
      <c r="L79" s="20">
        <v>1318</v>
      </c>
      <c r="M79" s="21">
        <f t="shared" si="7"/>
        <v>41.036578148710163</v>
      </c>
      <c r="N79" s="21">
        <v>5960.2099999999919</v>
      </c>
      <c r="O79" s="21"/>
      <c r="P79" s="21">
        <f t="shared" si="10"/>
        <v>5960.2099999999919</v>
      </c>
      <c r="Q79" s="21">
        <v>240801.7</v>
      </c>
    </row>
    <row r="80" spans="1:17" s="22" customFormat="1" ht="20.25" customHeight="1" x14ac:dyDescent="0.3">
      <c r="A80" s="51" t="s">
        <v>297</v>
      </c>
      <c r="B80" s="48" t="s">
        <v>9</v>
      </c>
      <c r="C80" s="48" t="s">
        <v>298</v>
      </c>
      <c r="D80" s="48" t="s">
        <v>86</v>
      </c>
      <c r="E80" s="44" t="s">
        <v>254</v>
      </c>
      <c r="F80" s="21">
        <v>1364730</v>
      </c>
      <c r="G80" s="20">
        <v>39652</v>
      </c>
      <c r="H80" s="21">
        <f t="shared" si="9"/>
        <v>34.417683849490565</v>
      </c>
      <c r="I80" s="21">
        <v>341168.04000000004</v>
      </c>
      <c r="J80" s="21">
        <v>313401.21000000002</v>
      </c>
      <c r="K80" s="21">
        <v>371046.8</v>
      </c>
      <c r="L80" s="20">
        <v>11113</v>
      </c>
      <c r="M80" s="21">
        <f t="shared" si="7"/>
        <v>33.388535948888688</v>
      </c>
      <c r="N80" s="21">
        <v>29878.759999999951</v>
      </c>
      <c r="O80" s="21"/>
      <c r="P80" s="21">
        <f t="shared" si="10"/>
        <v>29878.759999999951</v>
      </c>
      <c r="Q80" s="21">
        <v>55546</v>
      </c>
    </row>
    <row r="81" spans="1:17" s="22" customFormat="1" ht="20.25" customHeight="1" x14ac:dyDescent="0.3">
      <c r="A81" s="51" t="s">
        <v>299</v>
      </c>
      <c r="B81" s="48" t="s">
        <v>9</v>
      </c>
      <c r="C81" s="48" t="s">
        <v>300</v>
      </c>
      <c r="D81" s="48" t="s">
        <v>82</v>
      </c>
      <c r="E81" s="44" t="s">
        <v>254</v>
      </c>
      <c r="F81" s="21">
        <v>878420</v>
      </c>
      <c r="G81" s="20">
        <v>27096</v>
      </c>
      <c r="H81" s="21">
        <f t="shared" si="9"/>
        <v>32.418807204015351</v>
      </c>
      <c r="I81" s="21">
        <v>219606</v>
      </c>
      <c r="J81" s="21">
        <v>198788.39</v>
      </c>
      <c r="K81" s="21">
        <v>199441.18</v>
      </c>
      <c r="L81" s="20">
        <v>6249</v>
      </c>
      <c r="M81" s="21">
        <f t="shared" si="7"/>
        <v>31.915695311249799</v>
      </c>
      <c r="N81" s="21"/>
      <c r="O81" s="21">
        <v>-20164.820000000007</v>
      </c>
      <c r="P81" s="21">
        <f t="shared" si="10"/>
        <v>-20164.820000000007</v>
      </c>
      <c r="Q81" s="21">
        <v>7500</v>
      </c>
    </row>
    <row r="82" spans="1:17" s="22" customFormat="1" ht="20.25" customHeight="1" x14ac:dyDescent="0.3">
      <c r="A82" s="51" t="s">
        <v>301</v>
      </c>
      <c r="B82" s="48" t="s">
        <v>9</v>
      </c>
      <c r="C82" s="48" t="s">
        <v>302</v>
      </c>
      <c r="D82" s="48" t="s">
        <v>133</v>
      </c>
      <c r="E82" s="44" t="s">
        <v>254</v>
      </c>
      <c r="F82" s="21">
        <v>2884094</v>
      </c>
      <c r="G82" s="20">
        <v>103629</v>
      </c>
      <c r="H82" s="21">
        <f t="shared" si="9"/>
        <v>27.830954655550087</v>
      </c>
      <c r="I82" s="21">
        <v>720987.24</v>
      </c>
      <c r="J82" s="21">
        <v>651406.7300000001</v>
      </c>
      <c r="K82" s="21">
        <v>722054.34000000008</v>
      </c>
      <c r="L82" s="20">
        <v>26242</v>
      </c>
      <c r="M82" s="21">
        <f t="shared" si="7"/>
        <v>27.515217590122706</v>
      </c>
      <c r="N82" s="21">
        <v>1067.1000000000931</v>
      </c>
      <c r="O82" s="21"/>
      <c r="P82" s="21">
        <f t="shared" si="10"/>
        <v>1067.1000000000931</v>
      </c>
      <c r="Q82" s="21">
        <v>52826</v>
      </c>
    </row>
    <row r="83" spans="1:17" s="22" customFormat="1" ht="20.25" customHeight="1" x14ac:dyDescent="0.3">
      <c r="A83" s="51" t="s">
        <v>303</v>
      </c>
      <c r="B83" s="48" t="s">
        <v>9</v>
      </c>
      <c r="C83" s="48" t="s">
        <v>304</v>
      </c>
      <c r="D83" s="48" t="s">
        <v>95</v>
      </c>
      <c r="E83" s="44" t="s">
        <v>254</v>
      </c>
      <c r="F83" s="21">
        <v>2958247</v>
      </c>
      <c r="G83" s="20">
        <v>54035</v>
      </c>
      <c r="H83" s="21">
        <f t="shared" si="9"/>
        <v>54.746867770889239</v>
      </c>
      <c r="I83" s="21">
        <v>739548.24</v>
      </c>
      <c r="J83" s="21">
        <v>602451.50999999989</v>
      </c>
      <c r="K83" s="21">
        <v>645423.87000000011</v>
      </c>
      <c r="L83" s="20">
        <v>12461</v>
      </c>
      <c r="M83" s="21">
        <f t="shared" si="7"/>
        <v>51.795511596180091</v>
      </c>
      <c r="N83" s="21"/>
      <c r="O83" s="21">
        <v>-94124.369999999879</v>
      </c>
      <c r="P83" s="21">
        <f t="shared" si="10"/>
        <v>-94124.369999999879</v>
      </c>
      <c r="Q83" s="21">
        <v>14774</v>
      </c>
    </row>
    <row r="84" spans="1:17" s="22" customFormat="1" ht="24" customHeight="1" x14ac:dyDescent="0.3">
      <c r="A84" s="51" t="s">
        <v>305</v>
      </c>
      <c r="B84" s="48" t="s">
        <v>9</v>
      </c>
      <c r="C84" s="38" t="s">
        <v>34</v>
      </c>
      <c r="D84" s="48" t="s">
        <v>119</v>
      </c>
      <c r="E84" s="44" t="s">
        <v>254</v>
      </c>
      <c r="F84" s="21">
        <v>27551</v>
      </c>
      <c r="G84" s="20">
        <v>27551</v>
      </c>
      <c r="H84" s="21">
        <f t="shared" si="9"/>
        <v>1</v>
      </c>
      <c r="I84" s="21">
        <v>6888</v>
      </c>
      <c r="J84" s="21">
        <v>5725</v>
      </c>
      <c r="K84" s="21">
        <v>5725</v>
      </c>
      <c r="L84" s="20">
        <v>6677</v>
      </c>
      <c r="M84" s="21">
        <f t="shared" si="7"/>
        <v>0.8574209974539464</v>
      </c>
      <c r="N84" s="21"/>
      <c r="O84" s="21">
        <v>-1163</v>
      </c>
      <c r="P84" s="21">
        <f t="shared" si="10"/>
        <v>-1163</v>
      </c>
      <c r="Q84" s="21"/>
    </row>
    <row r="85" spans="1:17" s="22" customFormat="1" ht="24" hidden="1" customHeight="1" x14ac:dyDescent="0.3">
      <c r="A85" s="51" t="s">
        <v>383</v>
      </c>
      <c r="B85" s="48" t="s">
        <v>9</v>
      </c>
      <c r="C85" s="38" t="s">
        <v>382</v>
      </c>
      <c r="D85" s="48" t="s">
        <v>99</v>
      </c>
      <c r="E85" s="44" t="s">
        <v>254</v>
      </c>
      <c r="F85" s="21"/>
      <c r="G85" s="20"/>
      <c r="H85" s="21"/>
      <c r="I85" s="21"/>
      <c r="J85" s="21"/>
      <c r="K85" s="21"/>
      <c r="L85" s="20"/>
      <c r="M85" s="21"/>
      <c r="N85" s="21">
        <f t="shared" ref="N85:N100" si="11">K85-I85</f>
        <v>0</v>
      </c>
      <c r="O85" s="21"/>
      <c r="P85" s="21">
        <f t="shared" si="10"/>
        <v>0</v>
      </c>
      <c r="Q85" s="21"/>
    </row>
    <row r="86" spans="1:17" s="22" customFormat="1" x14ac:dyDescent="0.3">
      <c r="A86" s="24">
        <v>5</v>
      </c>
      <c r="B86" s="42" t="s">
        <v>10</v>
      </c>
      <c r="C86" s="43"/>
      <c r="D86" s="25" t="s">
        <v>35</v>
      </c>
      <c r="E86" s="19"/>
      <c r="F86" s="36">
        <f>SUM(F87:F100)</f>
        <v>24145002</v>
      </c>
      <c r="G86" s="26">
        <f>SUM(G87:G100)</f>
        <v>1507291</v>
      </c>
      <c r="H86" s="26"/>
      <c r="I86" s="36">
        <f>SUM(I87:I100)</f>
        <v>6033279.6199999992</v>
      </c>
      <c r="J86" s="36">
        <f>SUM(J87:J100)</f>
        <v>5589014.1099999994</v>
      </c>
      <c r="K86" s="36">
        <f>SUM(K87:K100)</f>
        <v>6132756.5899999999</v>
      </c>
      <c r="L86" s="26">
        <f>SUM(L87:L100)</f>
        <v>395343</v>
      </c>
      <c r="M86" s="26"/>
      <c r="N86" s="36">
        <f>SUM(N87:N100)</f>
        <v>271213.19999999995</v>
      </c>
      <c r="O86" s="36">
        <f>SUM(O87:O100)</f>
        <v>-171736.23</v>
      </c>
      <c r="P86" s="36">
        <f>SUM(P87:P100)</f>
        <v>99476.969999999914</v>
      </c>
      <c r="Q86" s="36">
        <f>SUM(Q87:Q100)</f>
        <v>67213</v>
      </c>
    </row>
    <row r="87" spans="1:17" s="22" customFormat="1" ht="22.5" customHeight="1" x14ac:dyDescent="0.3">
      <c r="A87" s="51" t="s">
        <v>306</v>
      </c>
      <c r="B87" s="44" t="s">
        <v>10</v>
      </c>
      <c r="C87" s="46" t="s">
        <v>13</v>
      </c>
      <c r="D87" s="46" t="s">
        <v>102</v>
      </c>
      <c r="E87" s="44" t="s">
        <v>250</v>
      </c>
      <c r="F87" s="45">
        <v>297451</v>
      </c>
      <c r="G87" s="23">
        <v>2558</v>
      </c>
      <c r="H87" s="21">
        <f t="shared" ref="H87:H98" si="12">F87/G87</f>
        <v>116.28264268960125</v>
      </c>
      <c r="I87" s="45">
        <v>71487</v>
      </c>
      <c r="J87" s="45">
        <v>54345.829999999994</v>
      </c>
      <c r="K87" s="45">
        <v>54345.83</v>
      </c>
      <c r="L87" s="23">
        <v>543</v>
      </c>
      <c r="M87" s="21">
        <f t="shared" si="7"/>
        <v>100.08440147329651</v>
      </c>
      <c r="N87" s="21"/>
      <c r="O87" s="21">
        <v>-17141.169999999998</v>
      </c>
      <c r="P87" s="21">
        <f t="shared" ref="P87:P100" si="13">K87-I87</f>
        <v>-17141.169999999998</v>
      </c>
      <c r="Q87" s="45">
        <v>1076</v>
      </c>
    </row>
    <row r="88" spans="1:17" s="22" customFormat="1" ht="22.5" customHeight="1" x14ac:dyDescent="0.3">
      <c r="A88" s="51" t="s">
        <v>307</v>
      </c>
      <c r="B88" s="44" t="s">
        <v>10</v>
      </c>
      <c r="C88" s="46" t="s">
        <v>14</v>
      </c>
      <c r="D88" s="46" t="s">
        <v>103</v>
      </c>
      <c r="E88" s="44" t="s">
        <v>250</v>
      </c>
      <c r="F88" s="45">
        <v>403310</v>
      </c>
      <c r="G88" s="23">
        <v>4733</v>
      </c>
      <c r="H88" s="21">
        <f t="shared" si="12"/>
        <v>85.212338897105425</v>
      </c>
      <c r="I88" s="45">
        <v>100830</v>
      </c>
      <c r="J88" s="45">
        <v>100826.48</v>
      </c>
      <c r="K88" s="33">
        <v>123727.06999999999</v>
      </c>
      <c r="L88" s="23">
        <v>1319</v>
      </c>
      <c r="M88" s="21">
        <f t="shared" si="7"/>
        <v>93.803692191053827</v>
      </c>
      <c r="N88" s="21">
        <v>22897.069999999992</v>
      </c>
      <c r="O88" s="21"/>
      <c r="P88" s="21">
        <f t="shared" si="13"/>
        <v>22897.069999999992</v>
      </c>
      <c r="Q88" s="45">
        <v>4625</v>
      </c>
    </row>
    <row r="89" spans="1:17" s="22" customFormat="1" ht="22.5" customHeight="1" x14ac:dyDescent="0.3">
      <c r="A89" s="51" t="s">
        <v>308</v>
      </c>
      <c r="B89" s="44" t="s">
        <v>10</v>
      </c>
      <c r="C89" s="46" t="s">
        <v>15</v>
      </c>
      <c r="D89" s="46" t="s">
        <v>104</v>
      </c>
      <c r="E89" s="44" t="s">
        <v>250</v>
      </c>
      <c r="F89" s="45">
        <v>92871</v>
      </c>
      <c r="G89" s="23">
        <v>3745</v>
      </c>
      <c r="H89" s="21">
        <f t="shared" si="12"/>
        <v>24.798664886515354</v>
      </c>
      <c r="I89" s="45">
        <v>23217</v>
      </c>
      <c r="J89" s="45">
        <v>23212.63</v>
      </c>
      <c r="K89" s="45">
        <v>25908.22</v>
      </c>
      <c r="L89" s="23">
        <v>976</v>
      </c>
      <c r="M89" s="21">
        <f t="shared" si="7"/>
        <v>26.545307377049181</v>
      </c>
      <c r="N89" s="21">
        <v>2691.2200000000012</v>
      </c>
      <c r="O89" s="21"/>
      <c r="P89" s="21">
        <f t="shared" si="13"/>
        <v>2691.2200000000012</v>
      </c>
      <c r="Q89" s="45">
        <v>2124</v>
      </c>
    </row>
    <row r="90" spans="1:17" s="22" customFormat="1" ht="22.5" customHeight="1" x14ac:dyDescent="0.3">
      <c r="A90" s="51" t="s">
        <v>309</v>
      </c>
      <c r="B90" s="44" t="s">
        <v>10</v>
      </c>
      <c r="C90" s="46" t="s">
        <v>16</v>
      </c>
      <c r="D90" s="46" t="s">
        <v>105</v>
      </c>
      <c r="E90" s="44" t="s">
        <v>250</v>
      </c>
      <c r="F90" s="45">
        <v>766934</v>
      </c>
      <c r="G90" s="23">
        <v>1464</v>
      </c>
      <c r="H90" s="21">
        <f t="shared" si="12"/>
        <v>523.86202185792354</v>
      </c>
      <c r="I90" s="45">
        <v>191734.5</v>
      </c>
      <c r="J90" s="45">
        <v>186232.58</v>
      </c>
      <c r="K90" s="45">
        <v>195713.57</v>
      </c>
      <c r="L90" s="23">
        <v>373</v>
      </c>
      <c r="M90" s="21">
        <f t="shared" si="7"/>
        <v>524.70126005361931</v>
      </c>
      <c r="N90" s="21">
        <v>3979.070000000007</v>
      </c>
      <c r="O90" s="21"/>
      <c r="P90" s="21">
        <f t="shared" si="13"/>
        <v>3979.070000000007</v>
      </c>
      <c r="Q90" s="45">
        <v>52</v>
      </c>
    </row>
    <row r="91" spans="1:17" s="22" customFormat="1" ht="22.5" customHeight="1" x14ac:dyDescent="0.3">
      <c r="A91" s="51" t="s">
        <v>310</v>
      </c>
      <c r="B91" s="44" t="s">
        <v>10</v>
      </c>
      <c r="C91" s="46" t="s">
        <v>17</v>
      </c>
      <c r="D91" s="46" t="s">
        <v>106</v>
      </c>
      <c r="E91" s="44" t="s">
        <v>250</v>
      </c>
      <c r="F91" s="45">
        <v>1554275</v>
      </c>
      <c r="G91" s="23">
        <v>16393</v>
      </c>
      <c r="H91" s="21">
        <f t="shared" si="12"/>
        <v>94.813334960043917</v>
      </c>
      <c r="I91" s="45">
        <v>388569</v>
      </c>
      <c r="J91" s="45">
        <v>250336.36000000002</v>
      </c>
      <c r="K91" s="45">
        <v>250336.36</v>
      </c>
      <c r="L91" s="23">
        <v>3987</v>
      </c>
      <c r="M91" s="21">
        <f t="shared" si="7"/>
        <v>62.788151492350131</v>
      </c>
      <c r="N91" s="21"/>
      <c r="O91" s="21">
        <v>-138232.64000000001</v>
      </c>
      <c r="P91" s="21">
        <f t="shared" si="13"/>
        <v>-138232.64000000001</v>
      </c>
      <c r="Q91" s="45">
        <v>5908</v>
      </c>
    </row>
    <row r="92" spans="1:17" s="22" customFormat="1" ht="22.5" customHeight="1" x14ac:dyDescent="0.3">
      <c r="A92" s="51" t="s">
        <v>311</v>
      </c>
      <c r="B92" s="44" t="s">
        <v>10</v>
      </c>
      <c r="C92" s="46" t="s">
        <v>19</v>
      </c>
      <c r="D92" s="46" t="s">
        <v>108</v>
      </c>
      <c r="E92" s="44" t="s">
        <v>250</v>
      </c>
      <c r="F92" s="45">
        <v>217251</v>
      </c>
      <c r="G92" s="23">
        <v>210922</v>
      </c>
      <c r="H92" s="21">
        <f t="shared" si="12"/>
        <v>1.0300063530594248</v>
      </c>
      <c r="I92" s="45">
        <v>54304.74</v>
      </c>
      <c r="J92" s="45">
        <v>52383.94</v>
      </c>
      <c r="K92" s="45">
        <v>60147.39</v>
      </c>
      <c r="L92" s="23">
        <v>50028</v>
      </c>
      <c r="M92" s="21">
        <f t="shared" si="7"/>
        <v>1.2022745262652914</v>
      </c>
      <c r="N92" s="21">
        <v>5842.6500000000015</v>
      </c>
      <c r="O92" s="21"/>
      <c r="P92" s="21">
        <f t="shared" si="13"/>
        <v>5842.6500000000015</v>
      </c>
      <c r="Q92" s="67">
        <v>0</v>
      </c>
    </row>
    <row r="93" spans="1:17" s="22" customFormat="1" ht="22.5" customHeight="1" x14ac:dyDescent="0.3">
      <c r="A93" s="51" t="s">
        <v>312</v>
      </c>
      <c r="B93" s="44" t="s">
        <v>10</v>
      </c>
      <c r="C93" s="46" t="s">
        <v>20</v>
      </c>
      <c r="D93" s="46" t="s">
        <v>109</v>
      </c>
      <c r="E93" s="44" t="s">
        <v>250</v>
      </c>
      <c r="F93" s="45">
        <v>274667</v>
      </c>
      <c r="G93" s="23">
        <v>1609</v>
      </c>
      <c r="H93" s="21">
        <f t="shared" si="12"/>
        <v>170.70665009322562</v>
      </c>
      <c r="I93" s="45">
        <v>68661</v>
      </c>
      <c r="J93" s="45">
        <v>65585.859999999986</v>
      </c>
      <c r="K93" s="45">
        <v>74445.67</v>
      </c>
      <c r="L93" s="23">
        <v>418</v>
      </c>
      <c r="M93" s="21">
        <f t="shared" si="7"/>
        <v>178.0996889952153</v>
      </c>
      <c r="N93" s="21">
        <v>5784.6699999999983</v>
      </c>
      <c r="O93" s="21"/>
      <c r="P93" s="21">
        <f t="shared" si="13"/>
        <v>5784.6699999999983</v>
      </c>
      <c r="Q93" s="45">
        <v>80</v>
      </c>
    </row>
    <row r="94" spans="1:17" s="22" customFormat="1" ht="22.5" customHeight="1" x14ac:dyDescent="0.3">
      <c r="A94" s="51" t="s">
        <v>313</v>
      </c>
      <c r="B94" s="44" t="s">
        <v>10</v>
      </c>
      <c r="C94" s="46" t="s">
        <v>21</v>
      </c>
      <c r="D94" s="46" t="s">
        <v>110</v>
      </c>
      <c r="E94" s="44" t="s">
        <v>250</v>
      </c>
      <c r="F94" s="45">
        <v>658861</v>
      </c>
      <c r="G94" s="23">
        <v>3539</v>
      </c>
      <c r="H94" s="21">
        <f t="shared" si="12"/>
        <v>186.17151737779034</v>
      </c>
      <c r="I94" s="45">
        <v>164715</v>
      </c>
      <c r="J94" s="45">
        <v>151375.60999999999</v>
      </c>
      <c r="K94" s="45">
        <v>169917.81</v>
      </c>
      <c r="L94" s="23">
        <v>926</v>
      </c>
      <c r="M94" s="21">
        <f t="shared" si="7"/>
        <v>183.49655507559396</v>
      </c>
      <c r="N94" s="21">
        <v>5202.8099999999977</v>
      </c>
      <c r="O94" s="21"/>
      <c r="P94" s="21">
        <f t="shared" si="13"/>
        <v>5202.8099999999977</v>
      </c>
      <c r="Q94" s="67">
        <v>0</v>
      </c>
    </row>
    <row r="95" spans="1:17" s="22" customFormat="1" ht="19.5" customHeight="1" x14ac:dyDescent="0.3">
      <c r="A95" s="51" t="s">
        <v>314</v>
      </c>
      <c r="B95" s="44" t="s">
        <v>10</v>
      </c>
      <c r="C95" s="46" t="s">
        <v>22</v>
      </c>
      <c r="D95" s="46" t="s">
        <v>111</v>
      </c>
      <c r="E95" s="44" t="s">
        <v>250</v>
      </c>
      <c r="F95" s="45">
        <v>840378</v>
      </c>
      <c r="G95" s="23">
        <v>19883</v>
      </c>
      <c r="H95" s="21">
        <f t="shared" si="12"/>
        <v>42.266157018558566</v>
      </c>
      <c r="I95" s="45">
        <v>210096</v>
      </c>
      <c r="J95" s="45">
        <v>210095.2</v>
      </c>
      <c r="K95" s="45">
        <v>232284.4</v>
      </c>
      <c r="L95" s="23">
        <v>5527</v>
      </c>
      <c r="M95" s="21">
        <f t="shared" si="7"/>
        <v>42.027211869006692</v>
      </c>
      <c r="N95" s="21">
        <v>22188.399999999994</v>
      </c>
      <c r="O95" s="21"/>
      <c r="P95" s="21">
        <f t="shared" si="13"/>
        <v>22188.399999999994</v>
      </c>
      <c r="Q95" s="45">
        <v>23400</v>
      </c>
    </row>
    <row r="96" spans="1:17" s="22" customFormat="1" ht="19.5" customHeight="1" x14ac:dyDescent="0.3">
      <c r="A96" s="51" t="s">
        <v>315</v>
      </c>
      <c r="B96" s="44" t="s">
        <v>10</v>
      </c>
      <c r="C96" s="46" t="s">
        <v>11</v>
      </c>
      <c r="D96" s="46" t="s">
        <v>100</v>
      </c>
      <c r="E96" s="44" t="s">
        <v>316</v>
      </c>
      <c r="F96" s="45">
        <v>10204006</v>
      </c>
      <c r="G96" s="23">
        <v>727117</v>
      </c>
      <c r="H96" s="21">
        <f t="shared" si="12"/>
        <v>14.033513176008812</v>
      </c>
      <c r="I96" s="45">
        <v>2550951.9</v>
      </c>
      <c r="J96" s="45">
        <v>2358457.2000000002</v>
      </c>
      <c r="K96" s="45">
        <v>2555753.7800000012</v>
      </c>
      <c r="L96" s="23">
        <v>188311</v>
      </c>
      <c r="M96" s="21">
        <f t="shared" si="7"/>
        <v>13.571983474146498</v>
      </c>
      <c r="N96" s="21">
        <v>4801.8800000012852</v>
      </c>
      <c r="O96" s="21"/>
      <c r="P96" s="21">
        <f t="shared" si="13"/>
        <v>4801.8800000012852</v>
      </c>
      <c r="Q96" s="45">
        <v>23816</v>
      </c>
    </row>
    <row r="97" spans="1:17" s="22" customFormat="1" ht="19.5" customHeight="1" x14ac:dyDescent="0.3">
      <c r="A97" s="51" t="s">
        <v>317</v>
      </c>
      <c r="B97" s="44" t="s">
        <v>10</v>
      </c>
      <c r="C97" s="46" t="s">
        <v>12</v>
      </c>
      <c r="D97" s="46" t="s">
        <v>101</v>
      </c>
      <c r="E97" s="44" t="s">
        <v>316</v>
      </c>
      <c r="F97" s="45">
        <v>8717881</v>
      </c>
      <c r="G97" s="23">
        <v>514615</v>
      </c>
      <c r="H97" s="21">
        <f t="shared" si="12"/>
        <v>16.940588595357696</v>
      </c>
      <c r="I97" s="45">
        <v>2179436.48</v>
      </c>
      <c r="J97" s="45">
        <v>2123247.84</v>
      </c>
      <c r="K97" s="45">
        <v>2376389.2899999986</v>
      </c>
      <c r="L97" s="23">
        <v>142865</v>
      </c>
      <c r="M97" s="21">
        <f t="shared" si="7"/>
        <v>16.633810170440615</v>
      </c>
      <c r="N97" s="21">
        <v>196952.80999999866</v>
      </c>
      <c r="O97" s="21"/>
      <c r="P97" s="21">
        <f t="shared" si="13"/>
        <v>196952.80999999866</v>
      </c>
      <c r="Q97" s="45">
        <v>6040</v>
      </c>
    </row>
    <row r="98" spans="1:17" s="22" customFormat="1" ht="19.5" customHeight="1" x14ac:dyDescent="0.3">
      <c r="A98" s="51" t="s">
        <v>318</v>
      </c>
      <c r="B98" s="44" t="s">
        <v>10</v>
      </c>
      <c r="C98" s="46" t="s">
        <v>26</v>
      </c>
      <c r="D98" s="46" t="s">
        <v>113</v>
      </c>
      <c r="E98" s="44" t="s">
        <v>26</v>
      </c>
      <c r="F98" s="45">
        <v>3333</v>
      </c>
      <c r="G98" s="23">
        <v>96</v>
      </c>
      <c r="H98" s="21">
        <f t="shared" si="12"/>
        <v>34.71875</v>
      </c>
      <c r="I98" s="45">
        <v>834</v>
      </c>
      <c r="J98" s="45">
        <v>673.77</v>
      </c>
      <c r="K98" s="45">
        <v>673.77</v>
      </c>
      <c r="L98" s="23">
        <v>20</v>
      </c>
      <c r="M98" s="21">
        <f t="shared" si="7"/>
        <v>33.688499999999998</v>
      </c>
      <c r="N98" s="21"/>
      <c r="O98" s="21">
        <v>-160.23000000000002</v>
      </c>
      <c r="P98" s="21">
        <f t="shared" si="13"/>
        <v>-160.23000000000002</v>
      </c>
      <c r="Q98" s="45">
        <v>40</v>
      </c>
    </row>
    <row r="99" spans="1:17" s="22" customFormat="1" ht="19.5" customHeight="1" x14ac:dyDescent="0.3">
      <c r="A99" s="51" t="s">
        <v>365</v>
      </c>
      <c r="B99" s="44" t="s">
        <v>10</v>
      </c>
      <c r="C99" s="46" t="s">
        <v>363</v>
      </c>
      <c r="D99" s="46" t="s">
        <v>364</v>
      </c>
      <c r="E99" s="44"/>
      <c r="F99" s="45">
        <v>113784</v>
      </c>
      <c r="G99" s="23">
        <v>617</v>
      </c>
      <c r="H99" s="21"/>
      <c r="I99" s="45">
        <v>28443</v>
      </c>
      <c r="J99" s="45">
        <v>12240.810000000001</v>
      </c>
      <c r="K99" s="45">
        <v>12240.810000000001</v>
      </c>
      <c r="L99" s="23">
        <v>50</v>
      </c>
      <c r="M99" s="21">
        <f t="shared" si="7"/>
        <v>244.81620000000004</v>
      </c>
      <c r="N99" s="21"/>
      <c r="O99" s="21">
        <v>-16202.189999999999</v>
      </c>
      <c r="P99" s="21">
        <f t="shared" si="13"/>
        <v>-16202.189999999999</v>
      </c>
      <c r="Q99" s="45"/>
    </row>
    <row r="100" spans="1:17" s="22" customFormat="1" ht="29.25" hidden="1" customHeight="1" x14ac:dyDescent="0.3">
      <c r="A100" s="51" t="s">
        <v>384</v>
      </c>
      <c r="B100" s="44" t="s">
        <v>10</v>
      </c>
      <c r="C100" s="46" t="s">
        <v>381</v>
      </c>
      <c r="D100" s="46" t="s">
        <v>360</v>
      </c>
      <c r="E100" s="44"/>
      <c r="F100" s="45"/>
      <c r="G100" s="23"/>
      <c r="H100" s="21"/>
      <c r="I100" s="45"/>
      <c r="J100" s="45"/>
      <c r="K100" s="45">
        <v>872.62</v>
      </c>
      <c r="L100" s="23"/>
      <c r="M100" s="21"/>
      <c r="N100" s="21">
        <f t="shared" si="11"/>
        <v>872.62</v>
      </c>
      <c r="O100" s="21"/>
      <c r="P100" s="21">
        <f t="shared" si="13"/>
        <v>872.62</v>
      </c>
      <c r="Q100" s="45">
        <v>52</v>
      </c>
    </row>
    <row r="101" spans="1:17" s="27" customFormat="1" ht="27" customHeight="1" x14ac:dyDescent="0.3">
      <c r="A101" s="24">
        <v>6</v>
      </c>
      <c r="B101" s="56" t="s">
        <v>319</v>
      </c>
      <c r="C101" s="56"/>
      <c r="D101" s="15" t="s">
        <v>35</v>
      </c>
      <c r="E101" s="15"/>
      <c r="F101" s="36">
        <f>SUM(F102:F134)</f>
        <v>68332222</v>
      </c>
      <c r="G101" s="26">
        <f>SUM(G102:G130)</f>
        <v>0</v>
      </c>
      <c r="H101" s="26"/>
      <c r="I101" s="36">
        <f>SUM(I102:I130)</f>
        <v>0</v>
      </c>
      <c r="J101" s="36">
        <f>SUM(J102:J134)</f>
        <v>16598293.490000002</v>
      </c>
      <c r="K101" s="36">
        <f>SUM(K102:K134)</f>
        <v>16598293.490000002</v>
      </c>
      <c r="L101" s="26"/>
      <c r="M101" s="26"/>
      <c r="N101" s="36">
        <f>SUM(N102:N130)</f>
        <v>0</v>
      </c>
      <c r="O101" s="36">
        <f>SUM(O102:O130)</f>
        <v>0</v>
      </c>
      <c r="P101" s="36">
        <f>SUM(P102:P130)</f>
        <v>0</v>
      </c>
      <c r="Q101" s="36">
        <f>SUM(Q102:Q134)</f>
        <v>393298.85</v>
      </c>
    </row>
    <row r="102" spans="1:17" s="22" customFormat="1" ht="51" customHeight="1" x14ac:dyDescent="0.3">
      <c r="A102" s="51" t="s">
        <v>320</v>
      </c>
      <c r="B102" s="38" t="s">
        <v>319</v>
      </c>
      <c r="C102" s="44" t="s">
        <v>23</v>
      </c>
      <c r="D102" s="44" t="s">
        <v>112</v>
      </c>
      <c r="E102" s="44"/>
      <c r="F102" s="45">
        <v>863075</v>
      </c>
      <c r="G102" s="23"/>
      <c r="H102" s="45"/>
      <c r="I102" s="45"/>
      <c r="J102" s="45">
        <v>218461.3</v>
      </c>
      <c r="K102" s="45">
        <v>218461.3</v>
      </c>
      <c r="L102" s="23">
        <v>6063</v>
      </c>
      <c r="M102" s="21">
        <f>K102/L102</f>
        <v>36.031881906646873</v>
      </c>
      <c r="N102" s="45"/>
      <c r="O102" s="45"/>
      <c r="P102" s="21"/>
      <c r="Q102" s="45">
        <v>1664</v>
      </c>
    </row>
    <row r="103" spans="1:17" s="22" customFormat="1" ht="51" customHeight="1" x14ac:dyDescent="0.3">
      <c r="A103" s="51" t="s">
        <v>321</v>
      </c>
      <c r="B103" s="38" t="s">
        <v>319</v>
      </c>
      <c r="C103" s="44" t="s">
        <v>249</v>
      </c>
      <c r="D103" s="44" t="s">
        <v>72</v>
      </c>
      <c r="E103" s="44"/>
      <c r="F103" s="21">
        <v>11699165</v>
      </c>
      <c r="G103" s="20"/>
      <c r="H103" s="45"/>
      <c r="I103" s="21"/>
      <c r="J103" s="45">
        <v>1972420.04</v>
      </c>
      <c r="K103" s="45">
        <f t="shared" ref="K103:K115" si="14">J103</f>
        <v>1972420.04</v>
      </c>
      <c r="L103" s="20">
        <v>32764</v>
      </c>
      <c r="M103" s="21">
        <f>K103/L103</f>
        <v>60.200831400317419</v>
      </c>
      <c r="N103" s="21"/>
      <c r="O103" s="21"/>
      <c r="P103" s="21"/>
      <c r="Q103" s="45">
        <v>3585</v>
      </c>
    </row>
    <row r="104" spans="1:17" s="22" customFormat="1" ht="51" customHeight="1" x14ac:dyDescent="0.3">
      <c r="A104" s="51" t="s">
        <v>322</v>
      </c>
      <c r="B104" s="38" t="s">
        <v>319</v>
      </c>
      <c r="C104" s="46" t="s">
        <v>18</v>
      </c>
      <c r="D104" s="46" t="s">
        <v>107</v>
      </c>
      <c r="E104" s="44"/>
      <c r="F104" s="45">
        <v>2638816</v>
      </c>
      <c r="G104" s="23"/>
      <c r="H104" s="45"/>
      <c r="I104" s="45"/>
      <c r="J104" s="45">
        <v>638335.75</v>
      </c>
      <c r="K104" s="45">
        <f t="shared" si="14"/>
        <v>638335.75</v>
      </c>
      <c r="L104" s="23">
        <v>270</v>
      </c>
      <c r="M104" s="21">
        <f>K104/L104</f>
        <v>2364.2064814814817</v>
      </c>
      <c r="N104" s="45"/>
      <c r="O104" s="45"/>
      <c r="P104" s="45"/>
      <c r="Q104" s="45">
        <v>101</v>
      </c>
    </row>
    <row r="105" spans="1:17" s="22" customFormat="1" ht="51" customHeight="1" x14ac:dyDescent="0.3">
      <c r="A105" s="51" t="s">
        <v>323</v>
      </c>
      <c r="B105" s="38" t="s">
        <v>319</v>
      </c>
      <c r="C105" s="46" t="s">
        <v>30</v>
      </c>
      <c r="D105" s="46" t="s">
        <v>117</v>
      </c>
      <c r="E105" s="44"/>
      <c r="F105" s="45">
        <v>17099</v>
      </c>
      <c r="G105" s="23"/>
      <c r="H105" s="45"/>
      <c r="I105" s="45"/>
      <c r="J105" s="45">
        <v>69.959999999999994</v>
      </c>
      <c r="K105" s="45">
        <f t="shared" si="14"/>
        <v>69.959999999999994</v>
      </c>
      <c r="L105" s="23">
        <v>4</v>
      </c>
      <c r="M105" s="21">
        <f>K105/L105</f>
        <v>17.489999999999998</v>
      </c>
      <c r="N105" s="45"/>
      <c r="O105" s="45"/>
      <c r="P105" s="45"/>
      <c r="Q105" s="45">
        <v>4</v>
      </c>
    </row>
    <row r="106" spans="1:17" s="22" customFormat="1" ht="51" customHeight="1" x14ac:dyDescent="0.3">
      <c r="A106" s="51" t="s">
        <v>324</v>
      </c>
      <c r="B106" s="38" t="s">
        <v>319</v>
      </c>
      <c r="C106" s="46" t="s">
        <v>31</v>
      </c>
      <c r="D106" s="46" t="s">
        <v>118</v>
      </c>
      <c r="E106" s="44"/>
      <c r="F106" s="45">
        <v>76658</v>
      </c>
      <c r="G106" s="23"/>
      <c r="H106" s="45"/>
      <c r="I106" s="45"/>
      <c r="J106" s="45">
        <v>67774.41</v>
      </c>
      <c r="K106" s="45">
        <v>67774.41</v>
      </c>
      <c r="L106" s="23">
        <v>55</v>
      </c>
      <c r="M106" s="45"/>
      <c r="N106" s="45"/>
      <c r="O106" s="45"/>
      <c r="P106" s="45"/>
      <c r="Q106" s="45">
        <v>204</v>
      </c>
    </row>
    <row r="107" spans="1:17" s="22" customFormat="1" ht="51" customHeight="1" x14ac:dyDescent="0.3">
      <c r="A107" s="51" t="s">
        <v>325</v>
      </c>
      <c r="B107" s="38" t="s">
        <v>319</v>
      </c>
      <c r="C107" s="46" t="s">
        <v>29</v>
      </c>
      <c r="D107" s="46" t="s">
        <v>116</v>
      </c>
      <c r="E107" s="44"/>
      <c r="F107" s="45">
        <v>49879</v>
      </c>
      <c r="G107" s="23"/>
      <c r="H107" s="45"/>
      <c r="I107" s="45"/>
      <c r="J107" s="45">
        <v>11542.060000000001</v>
      </c>
      <c r="K107" s="45">
        <v>11542.060000000001</v>
      </c>
      <c r="L107" s="23">
        <v>268</v>
      </c>
      <c r="M107" s="45">
        <f t="shared" ref="M107" si="15">K107/L107</f>
        <v>43.0673880597015</v>
      </c>
      <c r="N107" s="45"/>
      <c r="O107" s="45"/>
      <c r="P107" s="45"/>
      <c r="Q107" s="45">
        <v>1060</v>
      </c>
    </row>
    <row r="108" spans="1:17" s="22" customFormat="1" ht="51" customHeight="1" x14ac:dyDescent="0.3">
      <c r="A108" s="51" t="s">
        <v>326</v>
      </c>
      <c r="B108" s="38" t="s">
        <v>319</v>
      </c>
      <c r="C108" s="50" t="s">
        <v>25</v>
      </c>
      <c r="D108" s="46" t="s">
        <v>138</v>
      </c>
      <c r="E108" s="44"/>
      <c r="F108" s="45">
        <v>4524639</v>
      </c>
      <c r="G108" s="23"/>
      <c r="H108" s="45"/>
      <c r="I108" s="45"/>
      <c r="J108" s="45">
        <v>1119140.5900000005</v>
      </c>
      <c r="K108" s="45">
        <v>1119140.5900000005</v>
      </c>
      <c r="L108" s="23"/>
      <c r="M108" s="45"/>
      <c r="N108" s="45"/>
      <c r="O108" s="45"/>
      <c r="P108" s="45"/>
      <c r="Q108" s="45">
        <v>6661</v>
      </c>
    </row>
    <row r="109" spans="1:17" s="22" customFormat="1" ht="51" customHeight="1" x14ac:dyDescent="0.3">
      <c r="A109" s="51" t="s">
        <v>327</v>
      </c>
      <c r="B109" s="38" t="s">
        <v>319</v>
      </c>
      <c r="C109" s="46" t="s">
        <v>24</v>
      </c>
      <c r="D109" s="46" t="s">
        <v>137</v>
      </c>
      <c r="E109" s="44"/>
      <c r="F109" s="45">
        <v>2507291</v>
      </c>
      <c r="G109" s="23"/>
      <c r="H109" s="45"/>
      <c r="I109" s="45"/>
      <c r="J109" s="45">
        <v>665275.97</v>
      </c>
      <c r="K109" s="45">
        <f t="shared" si="14"/>
        <v>665275.97</v>
      </c>
      <c r="L109" s="23"/>
      <c r="M109" s="45"/>
      <c r="N109" s="45"/>
      <c r="O109" s="45"/>
      <c r="P109" s="45"/>
      <c r="Q109" s="45">
        <v>4193</v>
      </c>
    </row>
    <row r="110" spans="1:17" s="22" customFormat="1" ht="51" customHeight="1" x14ac:dyDescent="0.3">
      <c r="A110" s="51" t="s">
        <v>329</v>
      </c>
      <c r="B110" s="38" t="s">
        <v>319</v>
      </c>
      <c r="C110" s="54" t="s">
        <v>361</v>
      </c>
      <c r="D110" s="46" t="s">
        <v>362</v>
      </c>
      <c r="E110" s="44"/>
      <c r="F110" s="45"/>
      <c r="G110" s="23"/>
      <c r="H110" s="45"/>
      <c r="I110" s="45"/>
      <c r="J110" s="45">
        <v>3070.0699999999997</v>
      </c>
      <c r="K110" s="45">
        <f t="shared" si="14"/>
        <v>3070.0699999999997</v>
      </c>
      <c r="L110" s="23"/>
      <c r="M110" s="45"/>
      <c r="N110" s="45"/>
      <c r="O110" s="45"/>
      <c r="P110" s="45"/>
      <c r="Q110" s="45">
        <v>401</v>
      </c>
    </row>
    <row r="111" spans="1:17" s="22" customFormat="1" ht="48" customHeight="1" x14ac:dyDescent="0.3">
      <c r="A111" s="47" t="s">
        <v>331</v>
      </c>
      <c r="B111" s="38" t="s">
        <v>319</v>
      </c>
      <c r="C111" s="46" t="s">
        <v>328</v>
      </c>
      <c r="D111" s="46" t="s">
        <v>139</v>
      </c>
      <c r="E111" s="44"/>
      <c r="F111" s="45">
        <v>5500646</v>
      </c>
      <c r="G111" s="23"/>
      <c r="H111" s="45"/>
      <c r="I111" s="45"/>
      <c r="J111" s="45">
        <v>1356034.35</v>
      </c>
      <c r="K111" s="45">
        <f t="shared" si="14"/>
        <v>1356034.35</v>
      </c>
      <c r="L111" s="23"/>
      <c r="M111" s="45"/>
      <c r="N111" s="45"/>
      <c r="O111" s="45"/>
      <c r="P111" s="45"/>
      <c r="Q111" s="45">
        <v>17254</v>
      </c>
    </row>
    <row r="112" spans="1:17" s="22" customFormat="1" ht="48" customHeight="1" x14ac:dyDescent="0.3">
      <c r="A112" s="47" t="s">
        <v>395</v>
      </c>
      <c r="B112" s="38" t="s">
        <v>319</v>
      </c>
      <c r="C112" s="46" t="s">
        <v>330</v>
      </c>
      <c r="D112" s="44" t="s">
        <v>136</v>
      </c>
      <c r="E112" s="44"/>
      <c r="F112" s="45">
        <v>1620</v>
      </c>
      <c r="G112" s="23"/>
      <c r="H112" s="45"/>
      <c r="I112" s="45"/>
      <c r="J112" s="45">
        <v>813.28000000000009</v>
      </c>
      <c r="K112" s="45">
        <v>813.28000000000009</v>
      </c>
      <c r="L112" s="23"/>
      <c r="M112" s="45"/>
      <c r="N112" s="45"/>
      <c r="O112" s="45"/>
      <c r="P112" s="45"/>
      <c r="Q112" s="45">
        <v>50</v>
      </c>
    </row>
    <row r="113" spans="1:17" s="22" customFormat="1" ht="48" customHeight="1" x14ac:dyDescent="0.3">
      <c r="A113" s="51" t="s">
        <v>397</v>
      </c>
      <c r="B113" s="38" t="s">
        <v>319</v>
      </c>
      <c r="C113" s="46" t="s">
        <v>332</v>
      </c>
      <c r="D113" s="46" t="s">
        <v>135</v>
      </c>
      <c r="E113" s="44"/>
      <c r="F113" s="45">
        <v>4439657</v>
      </c>
      <c r="G113" s="23"/>
      <c r="H113" s="45"/>
      <c r="I113" s="45"/>
      <c r="J113" s="45">
        <v>1208333.6199999999</v>
      </c>
      <c r="K113" s="45">
        <v>1208333.6199999999</v>
      </c>
      <c r="L113" s="23">
        <v>780</v>
      </c>
      <c r="M113" s="45">
        <f t="shared" ref="M113:M114" si="16">K113/L113</f>
        <v>1549.1456666666666</v>
      </c>
      <c r="N113" s="45"/>
      <c r="O113" s="45"/>
      <c r="P113" s="45"/>
      <c r="Q113" s="45">
        <v>0</v>
      </c>
    </row>
    <row r="114" spans="1:17" s="22" customFormat="1" ht="48" customHeight="1" x14ac:dyDescent="0.3">
      <c r="A114" s="51" t="s">
        <v>333</v>
      </c>
      <c r="B114" s="38" t="s">
        <v>319</v>
      </c>
      <c r="C114" s="46" t="s">
        <v>388</v>
      </c>
      <c r="D114" s="46" t="s">
        <v>387</v>
      </c>
      <c r="E114" s="44"/>
      <c r="F114" s="45">
        <v>45710</v>
      </c>
      <c r="G114" s="23"/>
      <c r="H114" s="45"/>
      <c r="I114" s="45"/>
      <c r="J114" s="45">
        <f>8578.69+121.2</f>
        <v>8699.8900000000012</v>
      </c>
      <c r="K114" s="45">
        <f>8578.69+121.2</f>
        <v>8699.8900000000012</v>
      </c>
      <c r="L114" s="23">
        <v>22</v>
      </c>
      <c r="M114" s="45">
        <f t="shared" si="16"/>
        <v>395.4495454545455</v>
      </c>
      <c r="N114" s="45"/>
      <c r="O114" s="45"/>
      <c r="P114" s="45"/>
      <c r="Q114" s="45">
        <v>148</v>
      </c>
    </row>
    <row r="115" spans="1:17" s="22" customFormat="1" ht="48" customHeight="1" x14ac:dyDescent="0.3">
      <c r="A115" s="51" t="s">
        <v>396</v>
      </c>
      <c r="B115" s="38" t="s">
        <v>319</v>
      </c>
      <c r="C115" s="46" t="s">
        <v>334</v>
      </c>
      <c r="D115" s="46" t="s">
        <v>141</v>
      </c>
      <c r="E115" s="44"/>
      <c r="F115" s="45"/>
      <c r="G115" s="23"/>
      <c r="H115" s="45"/>
      <c r="I115" s="45"/>
      <c r="J115" s="45">
        <v>30835.79</v>
      </c>
      <c r="K115" s="45">
        <f t="shared" si="14"/>
        <v>30835.79</v>
      </c>
      <c r="L115" s="23"/>
      <c r="M115" s="45"/>
      <c r="N115" s="45"/>
      <c r="O115" s="45"/>
      <c r="P115" s="45"/>
      <c r="Q115" s="45"/>
    </row>
    <row r="116" spans="1:17" s="22" customFormat="1" ht="47.25" customHeight="1" x14ac:dyDescent="0.3">
      <c r="A116" s="51" t="s">
        <v>398</v>
      </c>
      <c r="B116" s="38" t="s">
        <v>319</v>
      </c>
      <c r="C116" s="46" t="s">
        <v>337</v>
      </c>
      <c r="D116" s="46" t="s">
        <v>140</v>
      </c>
      <c r="E116" s="44"/>
      <c r="F116" s="45"/>
      <c r="G116" s="23"/>
      <c r="H116" s="45"/>
      <c r="I116" s="45"/>
      <c r="J116" s="45">
        <v>1727.05</v>
      </c>
      <c r="K116" s="45">
        <v>1727.05</v>
      </c>
      <c r="L116" s="23"/>
      <c r="M116" s="45"/>
      <c r="N116" s="45"/>
      <c r="O116" s="45"/>
      <c r="P116" s="45"/>
      <c r="Q116" s="45">
        <v>0</v>
      </c>
    </row>
    <row r="117" spans="1:17" s="22" customFormat="1" ht="47.25" customHeight="1" x14ac:dyDescent="0.3">
      <c r="A117" s="51" t="s">
        <v>399</v>
      </c>
      <c r="B117" s="38" t="s">
        <v>319</v>
      </c>
      <c r="C117" s="46" t="s">
        <v>27</v>
      </c>
      <c r="D117" s="46" t="s">
        <v>114</v>
      </c>
      <c r="E117" s="44"/>
      <c r="F117" s="45">
        <v>421780</v>
      </c>
      <c r="G117" s="23"/>
      <c r="H117" s="45"/>
      <c r="I117" s="45"/>
      <c r="J117" s="45">
        <v>231511.8600000001</v>
      </c>
      <c r="K117" s="45">
        <v>231511.8600000001</v>
      </c>
      <c r="L117" s="23">
        <v>7871</v>
      </c>
      <c r="M117" s="45">
        <f t="shared" ref="M117:M124" si="17">K117/L117</f>
        <v>29.413271502985655</v>
      </c>
      <c r="N117" s="45"/>
      <c r="O117" s="45"/>
      <c r="P117" s="45"/>
      <c r="Q117" s="45">
        <v>0</v>
      </c>
    </row>
    <row r="118" spans="1:17" s="22" customFormat="1" ht="47.25" customHeight="1" x14ac:dyDescent="0.3">
      <c r="A118" s="47" t="s">
        <v>335</v>
      </c>
      <c r="B118" s="38" t="s">
        <v>319</v>
      </c>
      <c r="C118" s="46" t="s">
        <v>343</v>
      </c>
      <c r="D118" s="46" t="s">
        <v>115</v>
      </c>
      <c r="E118" s="44"/>
      <c r="F118" s="45">
        <v>107508</v>
      </c>
      <c r="G118" s="23"/>
      <c r="H118" s="45"/>
      <c r="I118" s="45"/>
      <c r="J118" s="45">
        <v>42202.639999999992</v>
      </c>
      <c r="K118" s="45">
        <f>J118</f>
        <v>42202.639999999992</v>
      </c>
      <c r="L118" s="23">
        <v>12293</v>
      </c>
      <c r="M118" s="45">
        <f t="shared" si="17"/>
        <v>3.4330627186203526</v>
      </c>
      <c r="N118" s="45"/>
      <c r="O118" s="45"/>
      <c r="P118" s="45"/>
      <c r="Q118" s="45">
        <v>60</v>
      </c>
    </row>
    <row r="119" spans="1:17" s="22" customFormat="1" ht="51.75" customHeight="1" x14ac:dyDescent="0.3">
      <c r="A119" s="51" t="s">
        <v>336</v>
      </c>
      <c r="B119" s="38" t="s">
        <v>319</v>
      </c>
      <c r="C119" s="46" t="s">
        <v>376</v>
      </c>
      <c r="D119" s="46" t="s">
        <v>377</v>
      </c>
      <c r="E119" s="44"/>
      <c r="F119" s="45">
        <v>48227</v>
      </c>
      <c r="G119" s="23"/>
      <c r="H119" s="45"/>
      <c r="I119" s="45"/>
      <c r="J119" s="45">
        <v>4913.3999999999996</v>
      </c>
      <c r="K119" s="45">
        <f>J119</f>
        <v>4913.3999999999996</v>
      </c>
      <c r="L119" s="23">
        <v>936</v>
      </c>
      <c r="M119" s="45">
        <f>K119/L119</f>
        <v>5.2493589743589739</v>
      </c>
      <c r="N119" s="45"/>
      <c r="O119" s="45"/>
      <c r="P119" s="45"/>
      <c r="Q119" s="45">
        <v>0</v>
      </c>
    </row>
    <row r="120" spans="1:17" s="22" customFormat="1" ht="51.75" customHeight="1" x14ac:dyDescent="0.3">
      <c r="A120" s="51" t="s">
        <v>338</v>
      </c>
      <c r="B120" s="38" t="s">
        <v>319</v>
      </c>
      <c r="C120" s="46" t="s">
        <v>389</v>
      </c>
      <c r="D120" s="46" t="s">
        <v>73</v>
      </c>
      <c r="E120" s="44"/>
      <c r="F120" s="45">
        <v>287238</v>
      </c>
      <c r="G120" s="23"/>
      <c r="H120" s="45"/>
      <c r="I120" s="45"/>
      <c r="J120" s="45">
        <v>63332.99</v>
      </c>
      <c r="K120" s="45">
        <f t="shared" ref="K120:K134" si="18">J120</f>
        <v>63332.99</v>
      </c>
      <c r="L120" s="23">
        <v>104</v>
      </c>
      <c r="M120" s="45">
        <f t="shared" si="17"/>
        <v>608.97105769230768</v>
      </c>
      <c r="N120" s="45"/>
      <c r="O120" s="45"/>
      <c r="P120" s="45"/>
      <c r="Q120" s="45"/>
    </row>
    <row r="121" spans="1:17" s="22" customFormat="1" ht="51.75" customHeight="1" x14ac:dyDescent="0.3">
      <c r="A121" s="51" t="s">
        <v>339</v>
      </c>
      <c r="B121" s="38" t="s">
        <v>319</v>
      </c>
      <c r="C121" s="46" t="s">
        <v>33</v>
      </c>
      <c r="D121" s="46" t="s">
        <v>147</v>
      </c>
      <c r="E121" s="44"/>
      <c r="F121" s="45">
        <v>256674</v>
      </c>
      <c r="G121" s="23"/>
      <c r="H121" s="45"/>
      <c r="I121" s="45"/>
      <c r="J121" s="45">
        <v>47011.19999999999</v>
      </c>
      <c r="K121" s="45">
        <v>47011.19999999999</v>
      </c>
      <c r="L121" s="23">
        <v>168</v>
      </c>
      <c r="M121" s="45">
        <f t="shared" si="17"/>
        <v>279.82857142857137</v>
      </c>
      <c r="N121" s="45"/>
      <c r="O121" s="45"/>
      <c r="P121" s="45"/>
      <c r="Q121" s="45">
        <v>0</v>
      </c>
    </row>
    <row r="122" spans="1:17" s="22" customFormat="1" ht="51.75" customHeight="1" x14ac:dyDescent="0.3">
      <c r="A122" s="51" t="s">
        <v>340</v>
      </c>
      <c r="B122" s="38" t="s">
        <v>319</v>
      </c>
      <c r="C122" s="46" t="s">
        <v>347</v>
      </c>
      <c r="D122" s="46" t="s">
        <v>134</v>
      </c>
      <c r="E122" s="44"/>
      <c r="F122" s="45">
        <v>14614286</v>
      </c>
      <c r="G122" s="23"/>
      <c r="H122" s="45"/>
      <c r="I122" s="45"/>
      <c r="J122" s="45">
        <v>3363508.48</v>
      </c>
      <c r="K122" s="45">
        <v>3363508.48</v>
      </c>
      <c r="L122" s="23">
        <v>17170</v>
      </c>
      <c r="M122" s="45">
        <f t="shared" si="17"/>
        <v>195.89449504950494</v>
      </c>
      <c r="N122" s="45"/>
      <c r="O122" s="45"/>
      <c r="P122" s="45"/>
      <c r="Q122" s="45">
        <v>117880</v>
      </c>
    </row>
    <row r="123" spans="1:17" s="22" customFormat="1" ht="51.75" customHeight="1" x14ac:dyDescent="0.3">
      <c r="A123" s="51" t="s">
        <v>341</v>
      </c>
      <c r="B123" s="38" t="s">
        <v>319</v>
      </c>
      <c r="C123" s="44" t="s">
        <v>175</v>
      </c>
      <c r="D123" s="44" t="s">
        <v>121</v>
      </c>
      <c r="E123" s="44"/>
      <c r="F123" s="45">
        <v>3127383</v>
      </c>
      <c r="G123" s="23"/>
      <c r="H123" s="45"/>
      <c r="I123" s="45"/>
      <c r="J123" s="45">
        <v>760397.75</v>
      </c>
      <c r="K123" s="45">
        <v>760397.75</v>
      </c>
      <c r="L123" s="23">
        <v>11897</v>
      </c>
      <c r="M123" s="45">
        <f t="shared" si="17"/>
        <v>63.915083634529715</v>
      </c>
      <c r="N123" s="45"/>
      <c r="O123" s="45"/>
      <c r="P123" s="45"/>
      <c r="Q123" s="45">
        <v>47943</v>
      </c>
    </row>
    <row r="124" spans="1:17" s="22" customFormat="1" ht="51.75" customHeight="1" x14ac:dyDescent="0.3">
      <c r="A124" s="51" t="s">
        <v>342</v>
      </c>
      <c r="B124" s="38" t="s">
        <v>319</v>
      </c>
      <c r="C124" s="54" t="s">
        <v>32</v>
      </c>
      <c r="D124" s="46" t="s">
        <v>145</v>
      </c>
      <c r="E124" s="44"/>
      <c r="F124" s="45">
        <v>15662876</v>
      </c>
      <c r="G124" s="23"/>
      <c r="H124" s="45"/>
      <c r="I124" s="45"/>
      <c r="J124" s="45">
        <v>4154449.2100000004</v>
      </c>
      <c r="K124" s="45">
        <v>4154449.2100000004</v>
      </c>
      <c r="L124" s="23">
        <v>50183</v>
      </c>
      <c r="M124" s="45">
        <f t="shared" si="17"/>
        <v>82.785987485801968</v>
      </c>
      <c r="N124" s="45"/>
      <c r="O124" s="45"/>
      <c r="P124" s="45"/>
      <c r="Q124" s="45">
        <v>169229</v>
      </c>
    </row>
    <row r="125" spans="1:17" s="22" customFormat="1" ht="51.75" customHeight="1" x14ac:dyDescent="0.3">
      <c r="A125" s="51" t="s">
        <v>344</v>
      </c>
      <c r="B125" s="52" t="s">
        <v>319</v>
      </c>
      <c r="C125" s="53" t="s">
        <v>351</v>
      </c>
      <c r="D125" s="50" t="s">
        <v>142</v>
      </c>
      <c r="E125" s="44"/>
      <c r="F125" s="45"/>
      <c r="G125" s="23"/>
      <c r="H125" s="45"/>
      <c r="I125" s="45"/>
      <c r="J125" s="45">
        <v>106593.83000000005</v>
      </c>
      <c r="K125" s="45">
        <f t="shared" si="18"/>
        <v>106593.83000000005</v>
      </c>
      <c r="L125" s="23"/>
      <c r="M125" s="45"/>
      <c r="N125" s="45"/>
      <c r="O125" s="45"/>
      <c r="P125" s="45"/>
      <c r="Q125" s="45">
        <v>11610.85</v>
      </c>
    </row>
    <row r="126" spans="1:17" s="22" customFormat="1" ht="51.75" customHeight="1" x14ac:dyDescent="0.3">
      <c r="A126" s="51" t="s">
        <v>380</v>
      </c>
      <c r="B126" s="52" t="s">
        <v>319</v>
      </c>
      <c r="C126" s="53" t="s">
        <v>28</v>
      </c>
      <c r="D126" s="50" t="s">
        <v>144</v>
      </c>
      <c r="E126" s="44"/>
      <c r="F126" s="45"/>
      <c r="G126" s="23"/>
      <c r="H126" s="45"/>
      <c r="I126" s="45"/>
      <c r="J126" s="45">
        <v>36184.550000000003</v>
      </c>
      <c r="K126" s="45">
        <f t="shared" si="18"/>
        <v>36184.550000000003</v>
      </c>
      <c r="L126" s="23"/>
      <c r="M126" s="45"/>
      <c r="N126" s="45"/>
      <c r="O126" s="45"/>
      <c r="P126" s="45"/>
      <c r="Q126" s="45">
        <v>0</v>
      </c>
    </row>
    <row r="127" spans="1:17" s="22" customFormat="1" ht="51.75" customHeight="1" x14ac:dyDescent="0.3">
      <c r="A127" s="51" t="s">
        <v>345</v>
      </c>
      <c r="B127" s="52" t="s">
        <v>319</v>
      </c>
      <c r="C127" s="53" t="s">
        <v>354</v>
      </c>
      <c r="D127" s="50" t="s">
        <v>146</v>
      </c>
      <c r="E127" s="44"/>
      <c r="F127" s="45"/>
      <c r="G127" s="23"/>
      <c r="H127" s="45"/>
      <c r="I127" s="45"/>
      <c r="J127" s="45">
        <v>49668.169999999991</v>
      </c>
      <c r="K127" s="45">
        <f t="shared" si="18"/>
        <v>49668.169999999991</v>
      </c>
      <c r="L127" s="23"/>
      <c r="M127" s="45"/>
      <c r="N127" s="45"/>
      <c r="O127" s="45"/>
      <c r="P127" s="45"/>
      <c r="Q127" s="45">
        <v>2143</v>
      </c>
    </row>
    <row r="128" spans="1:17" s="22" customFormat="1" ht="51.75" customHeight="1" x14ac:dyDescent="0.3">
      <c r="A128" s="51" t="s">
        <v>346</v>
      </c>
      <c r="B128" s="52" t="s">
        <v>319</v>
      </c>
      <c r="C128" s="50" t="s">
        <v>355</v>
      </c>
      <c r="D128" s="50" t="s">
        <v>143</v>
      </c>
      <c r="E128" s="44"/>
      <c r="F128" s="45"/>
      <c r="G128" s="23"/>
      <c r="H128" s="45"/>
      <c r="I128" s="45"/>
      <c r="J128" s="45">
        <v>103044.56999999999</v>
      </c>
      <c r="K128" s="45">
        <f>J128</f>
        <v>103044.56999999999</v>
      </c>
      <c r="L128" s="23"/>
      <c r="M128" s="45"/>
      <c r="N128" s="45"/>
      <c r="O128" s="45"/>
      <c r="P128" s="45"/>
      <c r="Q128" s="45">
        <v>6538</v>
      </c>
    </row>
    <row r="129" spans="1:17" s="22" customFormat="1" ht="51" customHeight="1" x14ac:dyDescent="0.3">
      <c r="A129" s="51" t="s">
        <v>348</v>
      </c>
      <c r="B129" s="52" t="s">
        <v>319</v>
      </c>
      <c r="C129" s="50" t="s">
        <v>356</v>
      </c>
      <c r="D129" s="50" t="s">
        <v>357</v>
      </c>
      <c r="E129" s="44"/>
      <c r="F129" s="45">
        <v>439</v>
      </c>
      <c r="G129" s="23"/>
      <c r="H129" s="45"/>
      <c r="I129" s="45"/>
      <c r="J129" s="45"/>
      <c r="K129" s="45"/>
      <c r="L129" s="23"/>
      <c r="M129" s="45"/>
      <c r="N129" s="45"/>
      <c r="O129" s="45"/>
      <c r="P129" s="45"/>
      <c r="Q129" s="45"/>
    </row>
    <row r="130" spans="1:17" s="22" customFormat="1" ht="51" customHeight="1" x14ac:dyDescent="0.3">
      <c r="A130" s="51" t="s">
        <v>349</v>
      </c>
      <c r="B130" s="52" t="s">
        <v>319</v>
      </c>
      <c r="C130" s="50" t="s">
        <v>358</v>
      </c>
      <c r="D130" s="50" t="s">
        <v>359</v>
      </c>
      <c r="E130" s="44"/>
      <c r="F130" s="45">
        <v>618074</v>
      </c>
      <c r="G130" s="23"/>
      <c r="H130" s="45"/>
      <c r="I130" s="45"/>
      <c r="J130" s="45">
        <v>260378.99</v>
      </c>
      <c r="K130" s="45">
        <v>260378.99</v>
      </c>
      <c r="L130" s="23">
        <v>2509</v>
      </c>
      <c r="M130" s="45">
        <f t="shared" ref="M130:M134" si="19">K130/L130</f>
        <v>103.77799521721801</v>
      </c>
      <c r="N130" s="45"/>
      <c r="O130" s="45"/>
      <c r="P130" s="45"/>
      <c r="Q130" s="45"/>
    </row>
    <row r="131" spans="1:17" s="22" customFormat="1" ht="51" customHeight="1" x14ac:dyDescent="0.3">
      <c r="A131" s="51" t="s">
        <v>400</v>
      </c>
      <c r="B131" s="52" t="s">
        <v>319</v>
      </c>
      <c r="C131" s="50" t="s">
        <v>367</v>
      </c>
      <c r="D131" s="50" t="s">
        <v>366</v>
      </c>
      <c r="E131" s="44"/>
      <c r="F131" s="45">
        <v>471764</v>
      </c>
      <c r="G131" s="23"/>
      <c r="H131" s="45"/>
      <c r="I131" s="45"/>
      <c r="J131" s="45">
        <v>16950.289999999997</v>
      </c>
      <c r="K131" s="45">
        <v>16950.289999999997</v>
      </c>
      <c r="L131" s="23">
        <v>240</v>
      </c>
      <c r="M131" s="45">
        <f t="shared" si="19"/>
        <v>70.626208333333324</v>
      </c>
      <c r="N131" s="45"/>
      <c r="O131" s="45"/>
      <c r="P131" s="45"/>
      <c r="Q131" s="45">
        <v>2566</v>
      </c>
    </row>
    <row r="132" spans="1:17" s="22" customFormat="1" ht="51" customHeight="1" x14ac:dyDescent="0.3">
      <c r="A132" s="51" t="s">
        <v>350</v>
      </c>
      <c r="B132" s="52" t="s">
        <v>319</v>
      </c>
      <c r="C132" s="50" t="s">
        <v>373</v>
      </c>
      <c r="D132" s="50" t="s">
        <v>372</v>
      </c>
      <c r="E132" s="44"/>
      <c r="F132" s="45">
        <v>125840</v>
      </c>
      <c r="G132" s="23"/>
      <c r="H132" s="45"/>
      <c r="I132" s="45"/>
      <c r="J132" s="45">
        <v>23192.14</v>
      </c>
      <c r="K132" s="45">
        <v>23192.14</v>
      </c>
      <c r="L132" s="23">
        <v>24</v>
      </c>
      <c r="M132" s="45">
        <f t="shared" si="19"/>
        <v>966.33916666666664</v>
      </c>
      <c r="N132" s="45"/>
      <c r="O132" s="45"/>
      <c r="P132" s="45"/>
      <c r="Q132" s="45"/>
    </row>
    <row r="133" spans="1:17" s="22" customFormat="1" ht="51" customHeight="1" x14ac:dyDescent="0.3">
      <c r="A133" s="51" t="s">
        <v>352</v>
      </c>
      <c r="B133" s="52" t="s">
        <v>319</v>
      </c>
      <c r="C133" s="50" t="s">
        <v>369</v>
      </c>
      <c r="D133" s="50" t="s">
        <v>368</v>
      </c>
      <c r="E133" s="44"/>
      <c r="F133" s="45"/>
      <c r="G133" s="23"/>
      <c r="H133" s="45"/>
      <c r="I133" s="45"/>
      <c r="J133" s="45">
        <v>24925.950000000004</v>
      </c>
      <c r="K133" s="45">
        <v>24925.950000000004</v>
      </c>
      <c r="L133" s="23"/>
      <c r="M133" s="45"/>
      <c r="N133" s="45"/>
      <c r="O133" s="45"/>
      <c r="P133" s="45"/>
      <c r="Q133" s="45">
        <v>0</v>
      </c>
    </row>
    <row r="134" spans="1:17" s="22" customFormat="1" ht="51" customHeight="1" x14ac:dyDescent="0.3">
      <c r="A134" s="51" t="s">
        <v>353</v>
      </c>
      <c r="B134" s="52" t="s">
        <v>319</v>
      </c>
      <c r="C134" s="50" t="s">
        <v>371</v>
      </c>
      <c r="D134" s="50" t="s">
        <v>370</v>
      </c>
      <c r="E134" s="44"/>
      <c r="F134" s="45">
        <v>225878</v>
      </c>
      <c r="G134" s="23"/>
      <c r="H134" s="45"/>
      <c r="I134" s="45"/>
      <c r="J134" s="45">
        <v>7493.34</v>
      </c>
      <c r="K134" s="45">
        <f t="shared" si="18"/>
        <v>7493.34</v>
      </c>
      <c r="L134" s="23">
        <v>10</v>
      </c>
      <c r="M134" s="45">
        <f t="shared" si="19"/>
        <v>749.33400000000006</v>
      </c>
      <c r="N134" s="45"/>
      <c r="O134" s="45"/>
      <c r="P134" s="45"/>
      <c r="Q134" s="45">
        <v>4</v>
      </c>
    </row>
    <row r="135" spans="1:17" x14ac:dyDescent="0.3">
      <c r="J135" s="4"/>
      <c r="K135" s="4"/>
      <c r="L135" s="4"/>
      <c r="M135" s="40"/>
      <c r="N135" s="3"/>
      <c r="O135" s="3"/>
      <c r="P135" s="3"/>
      <c r="Q135" s="4"/>
    </row>
    <row r="136" spans="1:17" x14ac:dyDescent="0.3">
      <c r="K136" s="32"/>
      <c r="M136" s="32"/>
      <c r="N136" s="32"/>
      <c r="O136" s="32"/>
      <c r="P136" s="32"/>
      <c r="Q136" s="32"/>
    </row>
    <row r="137" spans="1:17" x14ac:dyDescent="0.3">
      <c r="K137" s="32"/>
      <c r="M137" s="32"/>
      <c r="N137" s="32"/>
      <c r="O137" s="32"/>
      <c r="P137" s="32"/>
      <c r="Q137" s="32"/>
    </row>
    <row r="138" spans="1:17" x14ac:dyDescent="0.3">
      <c r="K138" s="32"/>
      <c r="Q138" s="32"/>
    </row>
    <row r="139" spans="1:17" x14ac:dyDescent="0.3">
      <c r="J139" s="33"/>
      <c r="L139" s="33"/>
      <c r="M139" s="33"/>
    </row>
    <row r="140" spans="1:17" x14ac:dyDescent="0.3">
      <c r="J140" s="33"/>
      <c r="L140" s="33"/>
      <c r="M140" s="33"/>
    </row>
    <row r="141" spans="1:17" x14ac:dyDescent="0.3">
      <c r="J141" s="33"/>
      <c r="L141" s="33"/>
      <c r="M141" s="33"/>
    </row>
    <row r="142" spans="1:17" s="33" customFormat="1" x14ac:dyDescent="0.3">
      <c r="A142" s="2"/>
      <c r="B142" s="29"/>
      <c r="C142" s="30"/>
      <c r="D142" s="30"/>
      <c r="E142" s="31"/>
      <c r="G142" s="32"/>
      <c r="H142" s="39"/>
      <c r="I142" s="32"/>
    </row>
    <row r="143" spans="1:17" s="33" customFormat="1" x14ac:dyDescent="0.3">
      <c r="A143" s="2"/>
      <c r="B143" s="29"/>
      <c r="C143" s="30"/>
      <c r="D143" s="30"/>
      <c r="E143" s="31"/>
      <c r="G143" s="32"/>
      <c r="H143" s="39"/>
      <c r="I143" s="32"/>
    </row>
  </sheetData>
  <mergeCells count="4">
    <mergeCell ref="A1:Q1"/>
    <mergeCell ref="B4:C4"/>
    <mergeCell ref="B23:C23"/>
    <mergeCell ref="B101:C101"/>
  </mergeCells>
  <pageMargins left="0.15748031496062992" right="0.19685039370078741" top="0.15748031496062992"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2025_3</vt:lpstr>
      <vt:lpstr>'2025_3'!Print_Area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Kivlāne</dc:creator>
  <cp:lastModifiedBy>Gunita Nadziņa</cp:lastModifiedBy>
  <cp:lastPrinted>2025-06-06T10:26:59Z</cp:lastPrinted>
  <dcterms:created xsi:type="dcterms:W3CDTF">2023-05-18T15:07:29Z</dcterms:created>
  <dcterms:modified xsi:type="dcterms:W3CDTF">2025-06-06T10:27:18Z</dcterms:modified>
</cp:coreProperties>
</file>