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ija Ratke\Downloads\"/>
    </mc:Choice>
  </mc:AlternateContent>
  <xr:revisionPtr revIDLastSave="0" documentId="13_ncr:1_{DCF0EB97-3765-4C08-9DD1-BB44413B781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_STAC_ Dzemdības" sheetId="3" r:id="rId1"/>
    <sheet name="4_Metadati_STAC_Dzemdības" sheetId="4" r:id="rId2"/>
  </sheets>
  <externalReferences>
    <externalReference r:id="rId3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3" l="1"/>
  <c r="I26" i="3"/>
  <c r="H26" i="3"/>
  <c r="G26" i="3"/>
  <c r="H17" i="3"/>
  <c r="C31" i="3" a="1"/>
  <c r="C31" i="3" s="1"/>
  <c r="C29" i="3" a="1"/>
  <c r="C29" i="3" s="1"/>
  <c r="C27" i="3" a="1"/>
  <c r="C27" i="3" s="1"/>
  <c r="C24" i="3" a="1"/>
  <c r="C24" i="3" s="1"/>
  <c r="C23" i="3" a="1"/>
  <c r="C23" i="3" s="1"/>
  <c r="C22" i="3" a="1"/>
  <c r="C22" i="3" s="1"/>
  <c r="C21" i="3" a="1"/>
  <c r="C21" i="3" s="1"/>
  <c r="C20" i="3" a="1"/>
  <c r="C20" i="3" s="1"/>
  <c r="C19" i="3" a="1"/>
  <c r="C19" i="3" s="1"/>
  <c r="C17" i="3" a="1"/>
  <c r="C17" i="3" s="1"/>
  <c r="C16" i="3" a="1"/>
  <c r="C16" i="3" s="1"/>
  <c r="C15" i="3" a="1"/>
  <c r="C15" i="3" s="1"/>
  <c r="C14" i="3" a="1"/>
  <c r="C14" i="3" s="1"/>
  <c r="C13" i="3" a="1"/>
  <c r="C13" i="3" s="1"/>
  <c r="C12" i="3" a="1"/>
  <c r="C12" i="3" s="1"/>
  <c r="C11" i="3" a="1"/>
  <c r="C11" i="3" s="1"/>
  <c r="C9" i="3" a="1"/>
  <c r="C9" i="3" s="1"/>
  <c r="C8" i="3" a="1"/>
  <c r="C8" i="3" s="1"/>
  <c r="I48" i="3"/>
  <c r="G17" i="3" l="1"/>
  <c r="E25" i="3"/>
  <c r="F25" i="3"/>
  <c r="G29" i="3"/>
  <c r="I23" i="3"/>
  <c r="H29" i="3"/>
  <c r="H23" i="3"/>
  <c r="H14" i="3"/>
  <c r="I14" i="3"/>
  <c r="H11" i="3"/>
  <c r="G14" i="3"/>
  <c r="I16" i="3"/>
  <c r="H20" i="3"/>
  <c r="G23" i="3"/>
  <c r="I27" i="3"/>
  <c r="G8" i="3"/>
  <c r="I20" i="3"/>
  <c r="I8" i="3"/>
  <c r="H12" i="3"/>
  <c r="G15" i="3"/>
  <c r="I17" i="3"/>
  <c r="H21" i="3"/>
  <c r="G24" i="3"/>
  <c r="I29" i="3"/>
  <c r="G9" i="3"/>
  <c r="I12" i="3"/>
  <c r="H15" i="3"/>
  <c r="G19" i="3"/>
  <c r="I21" i="3"/>
  <c r="H24" i="3"/>
  <c r="G31" i="3"/>
  <c r="G12" i="3"/>
  <c r="H9" i="3"/>
  <c r="G13" i="3"/>
  <c r="I15" i="3"/>
  <c r="H19" i="3"/>
  <c r="G22" i="3"/>
  <c r="I24" i="3"/>
  <c r="H31" i="3"/>
  <c r="I11" i="3"/>
  <c r="H8" i="3"/>
  <c r="G21" i="3"/>
  <c r="I9" i="3"/>
  <c r="H13" i="3"/>
  <c r="G16" i="3"/>
  <c r="I19" i="3"/>
  <c r="H22" i="3"/>
  <c r="G27" i="3"/>
  <c r="I31" i="3"/>
  <c r="G11" i="3"/>
  <c r="I13" i="3"/>
  <c r="H16" i="3"/>
  <c r="G20" i="3"/>
  <c r="I22" i="3"/>
  <c r="H27" i="3"/>
  <c r="C25" i="3" l="1"/>
  <c r="F30" i="3"/>
  <c r="E30" i="3"/>
  <c r="D30" i="3"/>
  <c r="F28" i="3"/>
  <c r="E28" i="3"/>
  <c r="D28" i="3"/>
  <c r="F18" i="3"/>
  <c r="E18" i="3"/>
  <c r="D18" i="3"/>
  <c r="F10" i="3"/>
  <c r="E10" i="3"/>
  <c r="D10" i="3"/>
  <c r="F7" i="3"/>
  <c r="E7" i="3"/>
  <c r="D7" i="3"/>
  <c r="C30" i="3" l="1"/>
  <c r="G30" i="3" s="1"/>
  <c r="C28" i="3"/>
  <c r="G28" i="3" s="1"/>
  <c r="I28" i="3"/>
  <c r="E6" i="3"/>
  <c r="F6" i="3"/>
  <c r="D6" i="3"/>
  <c r="C10" i="3"/>
  <c r="G10" i="3" s="1"/>
  <c r="H28" i="3"/>
  <c r="I25" i="3"/>
  <c r="C18" i="3"/>
  <c r="G18" i="3" s="1"/>
  <c r="C7" i="3"/>
  <c r="I7" i="3" s="1"/>
  <c r="I30" i="3" l="1"/>
  <c r="H30" i="3"/>
  <c r="G7" i="3"/>
  <c r="I10" i="3"/>
  <c r="H7" i="3"/>
  <c r="G25" i="3"/>
  <c r="I18" i="3"/>
  <c r="C6" i="3"/>
  <c r="I49" i="3" s="1"/>
  <c r="H18" i="3"/>
  <c r="H25" i="3"/>
  <c r="H10" i="3"/>
  <c r="I6" i="3" l="1"/>
  <c r="H6" i="3"/>
  <c r="G6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<sst xmlns="http://schemas.openxmlformats.org/spreadsheetml/2006/main" count="119" uniqueCount="109">
  <si>
    <t>Pārskats par valsts apmaksāto dzemdību pakalpojumu īpatsvaru ārstniecības iestādēs, %</t>
  </si>
  <si>
    <t>Ārstniecības iestāde</t>
  </si>
  <si>
    <t>ĀI kods</t>
  </si>
  <si>
    <t>Dzemdību skaits</t>
  </si>
  <si>
    <t>Dzemdību īpatsvars</t>
  </si>
  <si>
    <t>Kopā</t>
  </si>
  <si>
    <t>t.sk. fizioloģiskās dzemdības*</t>
  </si>
  <si>
    <t>t.sk. dzemdības dzemdību patoloģijas gadījumā**</t>
  </si>
  <si>
    <t>t.sk. ķeizargrieziens***</t>
  </si>
  <si>
    <t>Fizioloģiskās dzemdības</t>
  </si>
  <si>
    <t>Dzemdības dzemdību patoloģijas gadījumā</t>
  </si>
  <si>
    <t>Ķeizargrieziens</t>
  </si>
  <si>
    <t>7=4/3*100</t>
  </si>
  <si>
    <t>8=5/3*100</t>
  </si>
  <si>
    <t>9=6/3*100</t>
  </si>
  <si>
    <t>KOPĀ/ VIDĒJI</t>
  </si>
  <si>
    <t>V līmeņa ārstniecības iestādes</t>
  </si>
  <si>
    <t>Paula Stradiņa klīniskā universitātes slimnīca</t>
  </si>
  <si>
    <t>010011803</t>
  </si>
  <si>
    <t>Rīgas Austrumu klīniskā universitātes slimnīca</t>
  </si>
  <si>
    <t>010000234</t>
  </si>
  <si>
    <t>IV līmeņa ārstniecības iestādes</t>
  </si>
  <si>
    <t>Daugavpils reģionālā slimnīca</t>
  </si>
  <si>
    <t>050020401</t>
  </si>
  <si>
    <t>Jelgavas pilsētas slimnīca</t>
  </si>
  <si>
    <t>090020301</t>
  </si>
  <si>
    <t>Jēkabpils reģionālā slimnīca</t>
  </si>
  <si>
    <t>110000048</t>
  </si>
  <si>
    <t>Liepājas reģionālā slimnīca</t>
  </si>
  <si>
    <t>170020401</t>
  </si>
  <si>
    <t>Rēzeknes slimnīca</t>
  </si>
  <si>
    <t>210020301</t>
  </si>
  <si>
    <t>Vidzemes slimnīca</t>
  </si>
  <si>
    <t>250000092</t>
  </si>
  <si>
    <t>Ziemeļkurzemes reģionālā slimnīca</t>
  </si>
  <si>
    <t>270020302</t>
  </si>
  <si>
    <t>III līmeņa ārstniecības iestādes</t>
  </si>
  <si>
    <t>Balvu un Gulbenes slimnīcu apvienība</t>
  </si>
  <si>
    <t>500200052</t>
  </si>
  <si>
    <t>Dobeles un apkārtnes slimnīca</t>
  </si>
  <si>
    <t>460200036</t>
  </si>
  <si>
    <t>Jūrmalas slimnīca</t>
  </si>
  <si>
    <t>130020302</t>
  </si>
  <si>
    <t>Kuldīgas slimnīca</t>
  </si>
  <si>
    <t>620200038</t>
  </si>
  <si>
    <t>Madonas slimnīca</t>
  </si>
  <si>
    <t>700200041</t>
  </si>
  <si>
    <t>Ogres rajona slimnīca</t>
  </si>
  <si>
    <t>740200008</t>
  </si>
  <si>
    <t>II līmeņa ārstniecības iestādes</t>
  </si>
  <si>
    <t>Preiļu slimnīca</t>
  </si>
  <si>
    <t>760200002</t>
  </si>
  <si>
    <t>V līmeņa specializētās ārstniecības iestādes</t>
  </si>
  <si>
    <t>Rīgas Dzemdību nams</t>
  </si>
  <si>
    <t>010021301</t>
  </si>
  <si>
    <t>Specializētās ārstniecības iestādes</t>
  </si>
  <si>
    <t>Siguldas slimnīca</t>
  </si>
  <si>
    <t>801600003</t>
  </si>
  <si>
    <t xml:space="preserve">Dati atlasīti un grupēti pamatojoties uz stacionārajā kartē norādītajiem dzemdību manipulāciju kodiem: </t>
  </si>
  <si>
    <t>*Fizioloģiskās dzemdības:</t>
  </si>
  <si>
    <t>16100 - Dzemdības ārpus stacionāra;</t>
  </si>
  <si>
    <t>16106 - Fizioloģiskās dzemdības. Neuzrādīt kopā ar manipulācijām 16107, 16108 un 16115.</t>
  </si>
  <si>
    <t>** Dzemdības dzemdību patoloģijas gadījumā:</t>
  </si>
  <si>
    <t>16107 - Dzemdības dzemdību patoloģijas gadījumā. Neuzrādīt kopā ar 16106,16108 un 16115;</t>
  </si>
  <si>
    <t>16108 - Dzemdības ekstraģenitālas patoloģijas gadījumā. Neuzrādīt kopā ar 16106, 16107 un 16115.</t>
  </si>
  <si>
    <t>***Ķeizargrieziens:</t>
  </si>
  <si>
    <t>16115 - Ķeizargrieziens. Neuzrādīt kopā ar 16106,16107 un 16108</t>
  </si>
  <si>
    <t>Gads</t>
  </si>
  <si>
    <t>Dzemdību skaita atšķirība pret iepriekšējo gadu</t>
  </si>
  <si>
    <t>2022. gads</t>
  </si>
  <si>
    <t>2023. gads</t>
  </si>
  <si>
    <t>Pārskata nosaukums</t>
  </si>
  <si>
    <t>Saturs!A1</t>
  </si>
  <si>
    <t>Metadatu versija</t>
  </si>
  <si>
    <t>2023.gads</t>
  </si>
  <si>
    <t>Pamatojums datu savākšanai</t>
  </si>
  <si>
    <t>Regularitāte (datu atjaunošanas biežums)</t>
  </si>
  <si>
    <t>Reizi pusgadā</t>
  </si>
  <si>
    <t>Izpildes termiņš</t>
  </si>
  <si>
    <t>Pusgada dati līdz attiecīgā gada 31.07., gada dati līdz nākamā gada 15.02.</t>
  </si>
  <si>
    <t>Datu avots (Sistēma, fails utml.nosaukums)</t>
  </si>
  <si>
    <t>Nacionālā veselības dienesta Vadības informācijas sistēmas Stacionāro pakalpojumu datu bāze (SPANS)</t>
  </si>
  <si>
    <t>Pārskata pasūtītājs (Struktūrvienība)</t>
  </si>
  <si>
    <t>ĀPD SPN</t>
  </si>
  <si>
    <t>Atbildīgais izpildītājs  (Struktūrvienība)</t>
  </si>
  <si>
    <t>DPAN</t>
  </si>
  <si>
    <t>Reglamentējošie dokumenti (NVD rīkojums par operatīvajiem pārskatiem)</t>
  </si>
  <si>
    <t>Publicēšanas vieta NVD diskos</t>
  </si>
  <si>
    <t>Publicēšanas vieta publiskā vidē</t>
  </si>
  <si>
    <t>NVD mājas lapa</t>
  </si>
  <si>
    <t>Metadati (visi parametri, kas nepieciešami pārskata sagatavošanā)</t>
  </si>
  <si>
    <t>Aprēķins</t>
  </si>
  <si>
    <t>(Attiecīgās hospitalizācijas grupas hospitalizāciju skaits / Hospitalizāciju skaits) *100</t>
  </si>
  <si>
    <t>Skaitītājs</t>
  </si>
  <si>
    <t>Attiecīgā dzemdību veida skaits.
Izdalītie dzemdību veidi:
1) Fizioloģiskās dzemdības (manipulācijas kods 16100 vai 16106)
2) Dzemdības dzemdību patoloģijas gadījumā (16107 un 16108)
3) Ķeizargrieziens (manipulācijas kods 16115)</t>
  </si>
  <si>
    <t>Saucējs</t>
  </si>
  <si>
    <t>Dzemdību skaits (uzskaites dokumentā norādīts manipulāciju kods 16100 vai 16106 vai 16107 vai 16108 vai 16115) </t>
  </si>
  <si>
    <t>Iekļaušanas kritēriji</t>
  </si>
  <si>
    <t>Visi attiecīgā perioda uzskaites dokumenti statusā "apmaksājams", kur manipulāciju kods 16100 vai 16106 vai 16107 vai 16108 vai 16115</t>
  </si>
  <si>
    <t>Izslēgšanas kritēriji</t>
  </si>
  <si>
    <t>Nav</t>
  </si>
  <si>
    <t>2024. gads</t>
  </si>
  <si>
    <t>Tukuma slimnīca</t>
  </si>
  <si>
    <t>900200046</t>
  </si>
  <si>
    <t>Dzemdību pakalpojumu īpatsvara tendence ārstniecības iestādēs no 2022.-2024.gadam</t>
  </si>
  <si>
    <t>Pārskata periods:  2024. gads</t>
  </si>
  <si>
    <t>Tālr.: 67519982</t>
  </si>
  <si>
    <t>Datums: 04.02.2025</t>
  </si>
  <si>
    <t>Pārskata sagatavotāja: Aija Ratke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</si>
</sst>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2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</font>
    <font>
      <sz val="12"/>
      <name val="Arial"/>
      <family val="2"/>
      <charset val="186"/>
    </font>
    <font>
      <sz val="10"/>
      <name val="Arial"/>
      <family val="2"/>
      <charset val="186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186"/>
    </font>
    <font>
      <sz val="12"/>
      <name val="Calibri"/>
      <family val="2"/>
      <charset val="186"/>
    </font>
    <font>
      <b/>
      <sz val="12"/>
      <name val="Calibri"/>
      <family val="2"/>
      <charset val="186"/>
    </font>
    <font>
      <i/>
      <sz val="12"/>
      <name val="Calibri"/>
      <family val="2"/>
      <charset val="186"/>
    </font>
    <font>
      <b/>
      <sz val="10"/>
      <color rgb="FF00000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u/>
      <sz val="12"/>
      <color theme="10"/>
      <name val="Arial"/>
      <family val="2"/>
      <charset val="186"/>
    </font>
    <font>
      <u/>
      <sz val="8"/>
      <color theme="1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8"/>
      <color rgb="FFFF0000"/>
      <name val="Calibri"/>
      <family val="2"/>
      <charset val="186"/>
      <scheme val="minor"/>
    </font>
    <font>
      <sz val="10"/>
      <color rgb="FFFF0000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i/>
      <sz val="12"/>
      <color theme="1"/>
      <name val="Calibri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DE9D9"/>
        <bgColor rgb="FF000000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0">
    <xf numFmtId="0" fontId="0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5" fillId="0" borderId="0"/>
    <xf numFmtId="0" fontId="1" fillId="0" borderId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3" fillId="0" borderId="0"/>
    <xf numFmtId="0" fontId="12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7" fillId="0" borderId="0" xfId="2" applyFont="1"/>
    <xf numFmtId="0" fontId="8" fillId="0" borderId="0" xfId="32" applyFont="1" applyAlignment="1">
      <alignment horizontal="left" vertical="center"/>
    </xf>
    <xf numFmtId="0" fontId="7" fillId="0" borderId="0" xfId="1" applyFont="1"/>
    <xf numFmtId="0" fontId="7" fillId="0" borderId="0" xfId="4" applyFont="1" applyAlignment="1">
      <alignment horizontal="center" vertical="center"/>
    </xf>
    <xf numFmtId="0" fontId="8" fillId="2" borderId="6" xfId="4" applyFont="1" applyFill="1" applyBorder="1" applyAlignment="1">
      <alignment horizontal="center" vertical="center" wrapText="1"/>
    </xf>
    <xf numFmtId="0" fontId="7" fillId="2" borderId="8" xfId="4" applyFont="1" applyFill="1" applyBorder="1" applyAlignment="1">
      <alignment horizontal="center" vertical="center" wrapText="1"/>
    </xf>
    <xf numFmtId="0" fontId="7" fillId="2" borderId="9" xfId="4" applyFont="1" applyFill="1" applyBorder="1" applyAlignment="1">
      <alignment horizontal="center" vertical="center" wrapText="1"/>
    </xf>
    <xf numFmtId="0" fontId="7" fillId="2" borderId="6" xfId="4" applyFont="1" applyFill="1" applyBorder="1" applyAlignment="1">
      <alignment horizontal="center" vertical="center" wrapText="1"/>
    </xf>
    <xf numFmtId="0" fontId="9" fillId="0" borderId="10" xfId="5" applyFont="1" applyBorder="1" applyAlignment="1">
      <alignment horizontal="center" vertical="center" wrapText="1"/>
    </xf>
    <xf numFmtId="0" fontId="9" fillId="0" borderId="7" xfId="5" applyFont="1" applyBorder="1" applyAlignment="1">
      <alignment horizontal="center" vertical="center" wrapText="1"/>
    </xf>
    <xf numFmtId="0" fontId="9" fillId="0" borderId="11" xfId="5" applyFont="1" applyBorder="1" applyAlignment="1">
      <alignment horizontal="center" vertical="center" wrapText="1"/>
    </xf>
    <xf numFmtId="0" fontId="9" fillId="0" borderId="12" xfId="5" applyFont="1" applyBorder="1" applyAlignment="1">
      <alignment horizontal="center" vertical="center" wrapText="1"/>
    </xf>
    <xf numFmtId="0" fontId="9" fillId="0" borderId="28" xfId="5" applyFont="1" applyBorder="1" applyAlignment="1">
      <alignment horizontal="center" vertical="center" wrapText="1"/>
    </xf>
    <xf numFmtId="0" fontId="8" fillId="2" borderId="13" xfId="4" applyFont="1" applyFill="1" applyBorder="1"/>
    <xf numFmtId="0" fontId="8" fillId="2" borderId="14" xfId="4" applyFont="1" applyFill="1" applyBorder="1"/>
    <xf numFmtId="3" fontId="8" fillId="2" borderId="13" xfId="4" applyNumberFormat="1" applyFont="1" applyFill="1" applyBorder="1"/>
    <xf numFmtId="3" fontId="8" fillId="2" borderId="15" xfId="4" applyNumberFormat="1" applyFont="1" applyFill="1" applyBorder="1"/>
    <xf numFmtId="3" fontId="8" fillId="2" borderId="14" xfId="4" applyNumberFormat="1" applyFont="1" applyFill="1" applyBorder="1"/>
    <xf numFmtId="9" fontId="8" fillId="2" borderId="13" xfId="6" applyFont="1" applyFill="1" applyBorder="1"/>
    <xf numFmtId="9" fontId="8" fillId="2" borderId="15" xfId="6" applyFont="1" applyFill="1" applyBorder="1"/>
    <xf numFmtId="9" fontId="8" fillId="2" borderId="14" xfId="6" applyFont="1" applyFill="1" applyBorder="1"/>
    <xf numFmtId="0" fontId="8" fillId="0" borderId="0" xfId="4" applyFont="1"/>
    <xf numFmtId="0" fontId="8" fillId="0" borderId="16" xfId="4" applyFont="1" applyBorder="1" applyAlignment="1">
      <alignment horizontal="left" indent="1"/>
    </xf>
    <xf numFmtId="0" fontId="8" fillId="0" borderId="17" xfId="4" applyFont="1" applyBorder="1" applyAlignment="1">
      <alignment horizontal="left" indent="1"/>
    </xf>
    <xf numFmtId="3" fontId="8" fillId="0" borderId="19" xfId="4" applyNumberFormat="1" applyFont="1" applyBorder="1"/>
    <xf numFmtId="3" fontId="8" fillId="0" borderId="18" xfId="4" applyNumberFormat="1" applyFont="1" applyBorder="1"/>
    <xf numFmtId="3" fontId="8" fillId="0" borderId="20" xfId="4" applyNumberFormat="1" applyFont="1" applyBorder="1"/>
    <xf numFmtId="9" fontId="8" fillId="0" borderId="19" xfId="6" applyFont="1" applyFill="1" applyBorder="1"/>
    <xf numFmtId="9" fontId="8" fillId="0" borderId="18" xfId="6" applyFont="1" applyFill="1" applyBorder="1"/>
    <xf numFmtId="9" fontId="8" fillId="0" borderId="20" xfId="6" applyFont="1" applyFill="1" applyBorder="1"/>
    <xf numFmtId="0" fontId="7" fillId="0" borderId="21" xfId="4" applyFont="1" applyBorder="1" applyAlignment="1">
      <alignment horizontal="left" indent="2"/>
    </xf>
    <xf numFmtId="0" fontId="7" fillId="0" borderId="22" xfId="4" applyFont="1" applyBorder="1"/>
    <xf numFmtId="0" fontId="7" fillId="0" borderId="0" xfId="4" applyFont="1"/>
    <xf numFmtId="0" fontId="8" fillId="0" borderId="23" xfId="4" applyFont="1" applyBorder="1" applyAlignment="1">
      <alignment horizontal="left" indent="1"/>
    </xf>
    <xf numFmtId="0" fontId="8" fillId="0" borderId="3" xfId="4" applyFont="1" applyBorder="1"/>
    <xf numFmtId="3" fontId="8" fillId="0" borderId="2" xfId="4" applyNumberFormat="1" applyFont="1" applyBorder="1"/>
    <xf numFmtId="3" fontId="8" fillId="0" borderId="4" xfId="4" applyNumberFormat="1" applyFont="1" applyBorder="1"/>
    <xf numFmtId="3" fontId="8" fillId="0" borderId="5" xfId="4" applyNumberFormat="1" applyFont="1" applyBorder="1"/>
    <xf numFmtId="9" fontId="8" fillId="0" borderId="2" xfId="6" applyFont="1" applyFill="1" applyBorder="1"/>
    <xf numFmtId="9" fontId="8" fillId="0" borderId="4" xfId="6" applyFont="1" applyFill="1" applyBorder="1"/>
    <xf numFmtId="9" fontId="8" fillId="0" borderId="5" xfId="6" applyFont="1" applyFill="1" applyBorder="1"/>
    <xf numFmtId="0" fontId="7" fillId="0" borderId="6" xfId="4" applyFont="1" applyBorder="1" applyAlignment="1">
      <alignment horizontal="left" indent="2"/>
    </xf>
    <xf numFmtId="0" fontId="7" fillId="0" borderId="9" xfId="4" applyFont="1" applyBorder="1"/>
    <xf numFmtId="0" fontId="7" fillId="0" borderId="0" xfId="4" applyFont="1" applyAlignment="1">
      <alignment horizontal="left" indent="2"/>
    </xf>
    <xf numFmtId="0" fontId="8" fillId="0" borderId="0" xfId="7" applyFont="1"/>
    <xf numFmtId="3" fontId="7" fillId="0" borderId="1" xfId="4" applyNumberFormat="1" applyFont="1" applyBorder="1" applyAlignment="1">
      <alignment horizontal="right"/>
    </xf>
    <xf numFmtId="3" fontId="7" fillId="0" borderId="22" xfId="4" applyNumberFormat="1" applyFont="1" applyBorder="1" applyAlignment="1">
      <alignment horizontal="right"/>
    </xf>
    <xf numFmtId="9" fontId="7" fillId="0" borderId="1" xfId="6" applyFont="1" applyFill="1" applyBorder="1" applyAlignment="1">
      <alignment horizontal="right"/>
    </xf>
    <xf numFmtId="3" fontId="7" fillId="0" borderId="8" xfId="4" applyNumberFormat="1" applyFont="1" applyBorder="1" applyAlignment="1">
      <alignment horizontal="right"/>
    </xf>
    <xf numFmtId="3" fontId="7" fillId="0" borderId="9" xfId="4" applyNumberFormat="1" applyFont="1" applyBorder="1" applyAlignment="1">
      <alignment horizontal="right"/>
    </xf>
    <xf numFmtId="9" fontId="7" fillId="0" borderId="8" xfId="6" applyFont="1" applyFill="1" applyBorder="1" applyAlignment="1">
      <alignment horizontal="right"/>
    </xf>
    <xf numFmtId="0" fontId="7" fillId="0" borderId="0" xfId="4" applyFont="1" applyAlignment="1">
      <alignment horizontal="center" vertical="center" wrapText="1"/>
    </xf>
    <xf numFmtId="0" fontId="10" fillId="4" borderId="1" xfId="3" applyFont="1" applyFill="1" applyBorder="1" applyAlignment="1">
      <alignment horizontal="center" vertical="center"/>
    </xf>
    <xf numFmtId="0" fontId="11" fillId="3" borderId="1" xfId="3" applyFont="1" applyFill="1" applyBorder="1" applyAlignment="1">
      <alignment horizontal="left" vertical="center" wrapText="1"/>
    </xf>
    <xf numFmtId="0" fontId="13" fillId="0" borderId="0" xfId="33" applyFont="1" applyAlignment="1">
      <alignment vertical="top"/>
    </xf>
    <xf numFmtId="0" fontId="14" fillId="0" borderId="0" xfId="3" applyFont="1" applyAlignment="1">
      <alignment vertical="top"/>
    </xf>
    <xf numFmtId="0" fontId="14" fillId="0" borderId="1" xfId="3" applyFont="1" applyBorder="1" applyAlignment="1">
      <alignment vertical="top"/>
    </xf>
    <xf numFmtId="0" fontId="15" fillId="0" borderId="0" xfId="3" applyFont="1" applyAlignment="1">
      <alignment vertical="top"/>
    </xf>
    <xf numFmtId="0" fontId="16" fillId="0" borderId="0" xfId="3" applyFont="1" applyAlignment="1">
      <alignment vertical="top"/>
    </xf>
    <xf numFmtId="0" fontId="17" fillId="0" borderId="1" xfId="3" applyFont="1" applyBorder="1" applyAlignment="1">
      <alignment horizontal="left" vertical="center" wrapText="1"/>
    </xf>
    <xf numFmtId="0" fontId="14" fillId="3" borderId="1" xfId="3" applyFont="1" applyFill="1" applyBorder="1" applyAlignment="1">
      <alignment horizontal="left" vertical="top" wrapText="1"/>
    </xf>
    <xf numFmtId="0" fontId="18" fillId="0" borderId="0" xfId="3" applyFont="1" applyAlignment="1">
      <alignment vertical="top"/>
    </xf>
    <xf numFmtId="0" fontId="17" fillId="0" borderId="1" xfId="3" applyFont="1" applyBorder="1" applyAlignment="1">
      <alignment horizontal="left" vertical="center"/>
    </xf>
    <xf numFmtId="0" fontId="14" fillId="3" borderId="1" xfId="3" applyFont="1" applyFill="1" applyBorder="1" applyAlignment="1">
      <alignment horizontal="left" vertical="center" wrapText="1"/>
    </xf>
    <xf numFmtId="0" fontId="10" fillId="5" borderId="1" xfId="3" applyFont="1" applyFill="1" applyBorder="1"/>
    <xf numFmtId="0" fontId="17" fillId="5" borderId="1" xfId="3" applyFont="1" applyFill="1" applyBorder="1"/>
    <xf numFmtId="0" fontId="14" fillId="0" borderId="1" xfId="3" applyFont="1" applyBorder="1"/>
    <xf numFmtId="0" fontId="14" fillId="0" borderId="1" xfId="3" applyFont="1" applyBorder="1" applyAlignment="1">
      <alignment wrapText="1"/>
    </xf>
    <xf numFmtId="3" fontId="7" fillId="0" borderId="19" xfId="4" applyNumberFormat="1" applyFont="1" applyBorder="1"/>
    <xf numFmtId="3" fontId="7" fillId="0" borderId="18" xfId="4" applyNumberFormat="1" applyFont="1" applyBorder="1"/>
    <xf numFmtId="3" fontId="7" fillId="0" borderId="20" xfId="4" applyNumberFormat="1" applyFont="1" applyBorder="1"/>
    <xf numFmtId="9" fontId="7" fillId="0" borderId="19" xfId="6" applyFont="1" applyFill="1" applyBorder="1"/>
    <xf numFmtId="0" fontId="8" fillId="2" borderId="27" xfId="4" applyFont="1" applyFill="1" applyBorder="1" applyAlignment="1">
      <alignment horizontal="center" vertical="center" wrapText="1"/>
    </xf>
    <xf numFmtId="0" fontId="8" fillId="2" borderId="4" xfId="4" applyFont="1" applyFill="1" applyBorder="1" applyAlignment="1">
      <alignment horizontal="center" vertical="center" wrapText="1"/>
    </xf>
    <xf numFmtId="0" fontId="8" fillId="2" borderId="5" xfId="4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8" fillId="2" borderId="3" xfId="4" applyFont="1" applyFill="1" applyBorder="1" applyAlignment="1">
      <alignment horizontal="center" vertical="center" wrapText="1"/>
    </xf>
    <xf numFmtId="0" fontId="8" fillId="2" borderId="2" xfId="4" applyFont="1" applyFill="1" applyBorder="1" applyAlignment="1">
      <alignment horizontal="center" vertical="center" wrapText="1"/>
    </xf>
    <xf numFmtId="0" fontId="8" fillId="2" borderId="6" xfId="4" applyFont="1" applyFill="1" applyBorder="1" applyAlignment="1">
      <alignment horizontal="center" vertical="center" wrapText="1"/>
    </xf>
    <xf numFmtId="0" fontId="8" fillId="2" borderId="7" xfId="4" applyFont="1" applyFill="1" applyBorder="1" applyAlignment="1">
      <alignment horizontal="center" vertical="center" wrapText="1"/>
    </xf>
    <xf numFmtId="0" fontId="8" fillId="2" borderId="24" xfId="4" applyFont="1" applyFill="1" applyBorder="1" applyAlignment="1">
      <alignment horizontal="center" vertical="center" wrapText="1"/>
    </xf>
    <xf numFmtId="0" fontId="8" fillId="0" borderId="0" xfId="7" applyFont="1" applyAlignment="1">
      <alignment horizontal="center"/>
    </xf>
    <xf numFmtId="3" fontId="8" fillId="0" borderId="1" xfId="4" applyNumberFormat="1" applyFont="1" applyBorder="1" applyAlignment="1">
      <alignment horizontal="right"/>
    </xf>
    <xf numFmtId="0" fontId="8" fillId="0" borderId="21" xfId="4" applyFont="1" applyBorder="1" applyAlignment="1">
      <alignment horizontal="center"/>
    </xf>
    <xf numFmtId="0" fontId="8" fillId="0" borderId="6" xfId="4" applyFont="1" applyBorder="1" applyAlignment="1">
      <alignment horizontal="center"/>
    </xf>
    <xf numFmtId="3" fontId="8" fillId="0" borderId="8" xfId="4" applyNumberFormat="1" applyFont="1" applyBorder="1" applyAlignment="1">
      <alignment horizontal="right"/>
    </xf>
    <xf numFmtId="0" fontId="8" fillId="2" borderId="25" xfId="4" applyFont="1" applyFill="1" applyBorder="1" applyAlignment="1">
      <alignment horizontal="center" vertical="center" wrapText="1"/>
    </xf>
    <xf numFmtId="0" fontId="8" fillId="2" borderId="26" xfId="4" applyFont="1" applyFill="1" applyBorder="1" applyAlignment="1">
      <alignment horizontal="center" vertical="center" wrapText="1"/>
    </xf>
    <xf numFmtId="0" fontId="7" fillId="2" borderId="26" xfId="4" applyFont="1" applyFill="1" applyBorder="1" applyAlignment="1">
      <alignment horizontal="center" vertical="center" wrapText="1"/>
    </xf>
    <xf numFmtId="0" fontId="19" fillId="0" borderId="0" xfId="31" applyFont="1"/>
  </cellXfs>
  <cellStyles count="50">
    <cellStyle name="Comma 2" xfId="14" xr:uid="{00000000-0005-0000-0000-000000000000}"/>
    <cellStyle name="Comma 2 2" xfId="18" xr:uid="{F95575EA-996D-4752-9D54-9B54D58B9305}"/>
    <cellStyle name="Comma 2 2 2" xfId="22" xr:uid="{5B469F16-BFDB-4906-9515-18224B8F29DA}"/>
    <cellStyle name="Comma 2 2 2 2" xfId="30" xr:uid="{4446CF07-77B2-469A-9E7B-4BCE4BBF5336}"/>
    <cellStyle name="Comma 2 2 2 2 2" xfId="49" xr:uid="{0FC913F7-C4F5-442F-AD6C-B937814C1BFD}"/>
    <cellStyle name="Comma 2 2 2 3" xfId="41" xr:uid="{9E1A44B2-FB09-473A-92B0-9E307B27F04D}"/>
    <cellStyle name="Comma 2 2 3" xfId="26" xr:uid="{870941A5-EE8F-4891-A1D5-14204C843062}"/>
    <cellStyle name="Comma 2 2 3 2" xfId="45" xr:uid="{1A5ECAF3-3144-4609-B99F-8931BC2B15F2}"/>
    <cellStyle name="Comma 2 2 4" xfId="37" xr:uid="{41EEDB32-E847-4BF8-9C34-E8377F9AC50C}"/>
    <cellStyle name="Comma 2 3" xfId="20" xr:uid="{9A4E09AC-FE3A-4D4E-9D97-0A88D5C21146}"/>
    <cellStyle name="Comma 2 3 2" xfId="28" xr:uid="{BD49851A-8144-47EA-9C16-A775B40204D6}"/>
    <cellStyle name="Comma 2 3 2 2" xfId="47" xr:uid="{F7F1F6FA-8381-488F-84AE-E53CA4BABBCA}"/>
    <cellStyle name="Comma 2 3 3" xfId="39" xr:uid="{4821C667-1F04-4664-A89E-6EA85B109067}"/>
    <cellStyle name="Comma 2 4" xfId="24" xr:uid="{30AA76B5-32E0-437A-8781-CBA92FDD93B0}"/>
    <cellStyle name="Comma 2 4 2" xfId="43" xr:uid="{6EDD8785-C1D4-47FB-9DBB-ADD3E45ED72B}"/>
    <cellStyle name="Comma 2 5" xfId="35" xr:uid="{77BB853F-269B-4534-B2C2-9DAA92147D32}"/>
    <cellStyle name="Comma 3" xfId="11" xr:uid="{00000000-0005-0000-0000-000001000000}"/>
    <cellStyle name="Comma 3 2" xfId="17" xr:uid="{0EAD33B2-DD07-46A3-9725-A3DA1E67C462}"/>
    <cellStyle name="Comma 3 2 2" xfId="21" xr:uid="{D6DB426A-F928-4D80-9785-5D1F92DFCA27}"/>
    <cellStyle name="Comma 3 2 2 2" xfId="29" xr:uid="{ED2DA470-C554-41DF-9E98-E1C633468E9F}"/>
    <cellStyle name="Comma 3 2 2 2 2" xfId="48" xr:uid="{107942EA-AFCD-4AF0-AD09-DFBFB1D86FBA}"/>
    <cellStyle name="Comma 3 2 2 3" xfId="40" xr:uid="{11326814-DF46-4587-B2B1-0432208EB9EF}"/>
    <cellStyle name="Comma 3 2 3" xfId="25" xr:uid="{9EBBE1FE-8871-4B5F-9719-DB300887E56A}"/>
    <cellStyle name="Comma 3 2 3 2" xfId="44" xr:uid="{E3C3906F-361E-437D-AB66-18DA48BAE33C}"/>
    <cellStyle name="Comma 3 2 4" xfId="36" xr:uid="{76A35398-9D2B-4B5A-BC8B-3CA69987145C}"/>
    <cellStyle name="Comma 3 3" xfId="19" xr:uid="{F151251E-9E44-41AA-B824-B7BAF6E510CB}"/>
    <cellStyle name="Comma 3 3 2" xfId="27" xr:uid="{6143CE90-8195-4927-A1E9-5C0DC0B3FE82}"/>
    <cellStyle name="Comma 3 3 2 2" xfId="46" xr:uid="{1BB29142-952B-4068-969B-0879E048C12E}"/>
    <cellStyle name="Comma 3 3 3" xfId="38" xr:uid="{58BA7DFE-492E-4C79-BFF1-FDEA8016FC04}"/>
    <cellStyle name="Comma 3 4" xfId="23" xr:uid="{8BD7D0B8-1C2F-4B61-9FD4-A973CDF85514}"/>
    <cellStyle name="Comma 3 4 2" xfId="42" xr:uid="{94C62B39-4E75-430F-A82B-D9AB92BF0694}"/>
    <cellStyle name="Comma 3 5" xfId="34" xr:uid="{4D86AF39-35F8-4A65-BE2C-529E378E94E0}"/>
    <cellStyle name="Comma_R0001_veiktais_darbs_2009_UZŅEMŠANAS_NODAĻA 2" xfId="5" xr:uid="{00000000-0005-0000-0000-000002000000}"/>
    <cellStyle name="Hyperlink 2" xfId="33" xr:uid="{77BD2AF1-0CF4-42F8-8A71-49FA071AABF5}"/>
    <cellStyle name="Normal" xfId="0" builtinId="0"/>
    <cellStyle name="Normal 2" xfId="3" xr:uid="{00000000-0005-0000-0000-000004000000}"/>
    <cellStyle name="Normal 2 2" xfId="4" xr:uid="{00000000-0005-0000-0000-000005000000}"/>
    <cellStyle name="Normal 2 2 2" xfId="8" xr:uid="{00000000-0005-0000-0000-000006000000}"/>
    <cellStyle name="Normal 2 2 3" xfId="16" xr:uid="{00000000-0005-0000-0000-000007000000}"/>
    <cellStyle name="Normal 2 2 5" xfId="31" xr:uid="{29CB24EE-71C6-4FD9-BD86-05F7BE90822F}"/>
    <cellStyle name="Normal 3" xfId="9" xr:uid="{00000000-0005-0000-0000-000008000000}"/>
    <cellStyle name="Normal 4" xfId="7" xr:uid="{00000000-0005-0000-0000-000009000000}"/>
    <cellStyle name="Normal 4 2" xfId="12" xr:uid="{00000000-0005-0000-0000-00000A000000}"/>
    <cellStyle name="Normal 4 3" xfId="13" xr:uid="{00000000-0005-0000-0000-00000B000000}"/>
    <cellStyle name="Normal 5" xfId="32" xr:uid="{80F53998-D26A-4899-85EC-89A392EF65F2}"/>
    <cellStyle name="Normal_parskatu_tabulas_uz5_III_rikojumam 2" xfId="2" xr:uid="{00000000-0005-0000-0000-00000C000000}"/>
    <cellStyle name="Normal_rindu_garums_veidlapa" xfId="1" xr:uid="{00000000-0005-0000-0000-00000D000000}"/>
    <cellStyle name="Parasts 2" xfId="15" xr:uid="{00000000-0005-0000-0000-00000E000000}"/>
    <cellStyle name="Percent 2" xfId="6" xr:uid="{00000000-0005-0000-0000-00000F000000}"/>
    <cellStyle name="Percent 3" xfId="10" xr:uid="{00000000-0005-0000-0000-000010000000}"/>
  </cellStyles>
  <dxfs count="0"/>
  <tableStyles count="1" defaultTableStyle="TableStyleMedium2" defaultPivotStyle="PivotStyleLight16">
    <tableStyle name="Invisible" pivot="0" table="0" count="0" xr9:uid="{E2E12CF0-AD17-4B06-89EE-7DE35544756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darbi\marina\AIjaiR_man16100uc_2024_dzemdibas.xlsx" TargetMode="External"/><Relationship Id="rId1" Type="http://schemas.openxmlformats.org/officeDocument/2006/relationships/externalLinkPath" Target="/darbi/marina/AIjaiR_man16100uc_2024_dzemdib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3"/>
      <sheetName val="Export Worksheet"/>
    </sheetNames>
    <sheetDataSet>
      <sheetData sheetId="0">
        <row r="3">
          <cell r="A3" t="str">
            <v>Row Labels</v>
          </cell>
          <cell r="B3" t="str">
            <v>Count of UD_NR</v>
          </cell>
          <cell r="C3" t="str">
            <v>Count of fiz</v>
          </cell>
          <cell r="D3" t="str">
            <v>Count of pat2</v>
          </cell>
          <cell r="E3" t="str">
            <v>Count of keizars</v>
          </cell>
        </row>
        <row r="4">
          <cell r="A4" t="str">
            <v>II līm.AI</v>
          </cell>
          <cell r="B4">
            <v>307</v>
          </cell>
          <cell r="C4">
            <v>156</v>
          </cell>
          <cell r="D4">
            <v>77</v>
          </cell>
          <cell r="E4">
            <v>74</v>
          </cell>
        </row>
        <row r="5">
          <cell r="A5" t="str">
            <v>760200002</v>
          </cell>
          <cell r="B5">
            <v>306</v>
          </cell>
          <cell r="C5">
            <v>155</v>
          </cell>
          <cell r="D5">
            <v>77</v>
          </cell>
          <cell r="E5">
            <v>74</v>
          </cell>
        </row>
        <row r="6">
          <cell r="A6" t="str">
            <v>900200046</v>
          </cell>
          <cell r="B6">
            <v>1</v>
          </cell>
          <cell r="C6">
            <v>1</v>
          </cell>
        </row>
        <row r="7">
          <cell r="A7" t="str">
            <v>III līm.AI</v>
          </cell>
          <cell r="B7">
            <v>2962</v>
          </cell>
          <cell r="C7">
            <v>1665</v>
          </cell>
          <cell r="D7">
            <v>602</v>
          </cell>
          <cell r="E7">
            <v>695</v>
          </cell>
        </row>
        <row r="8">
          <cell r="A8" t="str">
            <v>130020302</v>
          </cell>
          <cell r="B8">
            <v>1273</v>
          </cell>
          <cell r="C8">
            <v>644</v>
          </cell>
          <cell r="D8">
            <v>337</v>
          </cell>
          <cell r="E8">
            <v>292</v>
          </cell>
        </row>
        <row r="9">
          <cell r="A9" t="str">
            <v>460200036</v>
          </cell>
          <cell r="B9">
            <v>223</v>
          </cell>
          <cell r="C9">
            <v>152</v>
          </cell>
          <cell r="D9">
            <v>39</v>
          </cell>
          <cell r="E9">
            <v>32</v>
          </cell>
        </row>
        <row r="10">
          <cell r="A10" t="str">
            <v>500200052</v>
          </cell>
          <cell r="B10">
            <v>190</v>
          </cell>
          <cell r="C10">
            <v>137</v>
          </cell>
          <cell r="D10">
            <v>7</v>
          </cell>
          <cell r="E10">
            <v>46</v>
          </cell>
        </row>
        <row r="11">
          <cell r="A11" t="str">
            <v>620200038</v>
          </cell>
          <cell r="B11">
            <v>414</v>
          </cell>
          <cell r="C11">
            <v>258</v>
          </cell>
          <cell r="D11">
            <v>58</v>
          </cell>
          <cell r="E11">
            <v>98</v>
          </cell>
        </row>
        <row r="12">
          <cell r="A12" t="str">
            <v>700200041</v>
          </cell>
          <cell r="B12">
            <v>255</v>
          </cell>
          <cell r="C12">
            <v>149</v>
          </cell>
          <cell r="D12">
            <v>41</v>
          </cell>
          <cell r="E12">
            <v>65</v>
          </cell>
        </row>
        <row r="13">
          <cell r="A13" t="str">
            <v>740200008</v>
          </cell>
          <cell r="B13">
            <v>607</v>
          </cell>
          <cell r="C13">
            <v>325</v>
          </cell>
          <cell r="D13">
            <v>120</v>
          </cell>
          <cell r="E13">
            <v>162</v>
          </cell>
        </row>
        <row r="14">
          <cell r="A14" t="str">
            <v>IV līm.AI</v>
          </cell>
          <cell r="B14">
            <v>3585</v>
          </cell>
          <cell r="C14">
            <v>1768</v>
          </cell>
          <cell r="D14">
            <v>964</v>
          </cell>
          <cell r="E14">
            <v>853</v>
          </cell>
        </row>
        <row r="15">
          <cell r="A15" t="str">
            <v>050020401</v>
          </cell>
          <cell r="B15">
            <v>529</v>
          </cell>
          <cell r="C15">
            <v>245</v>
          </cell>
          <cell r="D15">
            <v>160</v>
          </cell>
          <cell r="E15">
            <v>124</v>
          </cell>
        </row>
        <row r="16">
          <cell r="A16" t="str">
            <v>090020301</v>
          </cell>
          <cell r="B16">
            <v>644</v>
          </cell>
          <cell r="C16">
            <v>351</v>
          </cell>
          <cell r="D16">
            <v>169</v>
          </cell>
          <cell r="E16">
            <v>124</v>
          </cell>
        </row>
        <row r="17">
          <cell r="A17" t="str">
            <v>110000048</v>
          </cell>
          <cell r="B17">
            <v>370</v>
          </cell>
          <cell r="C17">
            <v>214</v>
          </cell>
          <cell r="D17">
            <v>40</v>
          </cell>
          <cell r="E17">
            <v>116</v>
          </cell>
        </row>
        <row r="18">
          <cell r="A18" t="str">
            <v>170020401</v>
          </cell>
          <cell r="B18">
            <v>684</v>
          </cell>
          <cell r="C18">
            <v>329</v>
          </cell>
          <cell r="D18">
            <v>227</v>
          </cell>
          <cell r="E18">
            <v>128</v>
          </cell>
        </row>
        <row r="19">
          <cell r="A19" t="str">
            <v>210020301</v>
          </cell>
          <cell r="B19">
            <v>209</v>
          </cell>
          <cell r="C19">
            <v>113</v>
          </cell>
          <cell r="D19">
            <v>46</v>
          </cell>
          <cell r="E19">
            <v>50</v>
          </cell>
        </row>
        <row r="20">
          <cell r="A20" t="str">
            <v>250000092</v>
          </cell>
          <cell r="B20">
            <v>761</v>
          </cell>
          <cell r="C20">
            <v>302</v>
          </cell>
          <cell r="D20">
            <v>206</v>
          </cell>
          <cell r="E20">
            <v>253</v>
          </cell>
        </row>
        <row r="21">
          <cell r="A21" t="str">
            <v>270020302</v>
          </cell>
          <cell r="B21">
            <v>388</v>
          </cell>
          <cell r="C21">
            <v>214</v>
          </cell>
          <cell r="D21">
            <v>116</v>
          </cell>
          <cell r="E21">
            <v>58</v>
          </cell>
        </row>
        <row r="22">
          <cell r="A22" t="str">
            <v>Spec. AI</v>
          </cell>
          <cell r="B22">
            <v>664</v>
          </cell>
          <cell r="C22">
            <v>316</v>
          </cell>
          <cell r="D22">
            <v>161</v>
          </cell>
          <cell r="E22">
            <v>187</v>
          </cell>
        </row>
        <row r="23">
          <cell r="A23" t="str">
            <v>801600003</v>
          </cell>
          <cell r="B23">
            <v>664</v>
          </cell>
          <cell r="C23">
            <v>316</v>
          </cell>
          <cell r="D23">
            <v>161</v>
          </cell>
          <cell r="E23">
            <v>187</v>
          </cell>
        </row>
        <row r="24">
          <cell r="A24" t="str">
            <v>V līm.AI</v>
          </cell>
          <cell r="B24">
            <v>1113</v>
          </cell>
          <cell r="C24">
            <v>263</v>
          </cell>
          <cell r="D24">
            <v>393</v>
          </cell>
          <cell r="E24">
            <v>457</v>
          </cell>
        </row>
        <row r="25">
          <cell r="A25" t="str">
            <v>010000234</v>
          </cell>
          <cell r="B25">
            <v>1</v>
          </cell>
          <cell r="D25">
            <v>1</v>
          </cell>
        </row>
        <row r="26">
          <cell r="A26" t="str">
            <v>010011803</v>
          </cell>
          <cell r="B26">
            <v>1112</v>
          </cell>
          <cell r="C26">
            <v>263</v>
          </cell>
          <cell r="D26">
            <v>392</v>
          </cell>
          <cell r="E26">
            <v>457</v>
          </cell>
        </row>
        <row r="27">
          <cell r="A27" t="str">
            <v>V spec. AI</v>
          </cell>
          <cell r="B27">
            <v>3895</v>
          </cell>
          <cell r="C27">
            <v>1257</v>
          </cell>
          <cell r="D27">
            <v>1742</v>
          </cell>
          <cell r="E27">
            <v>896</v>
          </cell>
        </row>
        <row r="28">
          <cell r="A28" t="str">
            <v>010021301</v>
          </cell>
          <cell r="B28">
            <v>3895</v>
          </cell>
          <cell r="C28">
            <v>1257</v>
          </cell>
          <cell r="D28">
            <v>1742</v>
          </cell>
          <cell r="E28">
            <v>896</v>
          </cell>
        </row>
        <row r="29">
          <cell r="A29" t="str">
            <v>Grand Total</v>
          </cell>
          <cell r="B29">
            <v>12526</v>
          </cell>
          <cell r="C29">
            <v>5425</v>
          </cell>
          <cell r="D29">
            <v>3939</v>
          </cell>
          <cell r="E29">
            <v>3162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F8BBC-68C8-436F-A60A-EFED0468FA8A}">
  <sheetPr>
    <tabColor theme="0" tint="-0.249977111117893"/>
  </sheetPr>
  <dimension ref="A1:I53"/>
  <sheetViews>
    <sheetView tabSelected="1" zoomScaleNormal="100" workbookViewId="0">
      <selection sqref="A1:I1"/>
    </sheetView>
  </sheetViews>
  <sheetFormatPr defaultColWidth="10.81640625" defaultRowHeight="15.5" x14ac:dyDescent="0.35"/>
  <cols>
    <col min="1" max="1" width="44.7265625" style="3" customWidth="1"/>
    <col min="2" max="2" width="10.453125" style="3" customWidth="1"/>
    <col min="3" max="9" width="14.7265625" style="3" customWidth="1"/>
    <col min="10" max="16384" width="10.81640625" style="3"/>
  </cols>
  <sheetData>
    <row r="1" spans="1:9" s="1" customFormat="1" ht="44.25" customHeight="1" x14ac:dyDescent="0.35">
      <c r="A1" s="76" t="s">
        <v>0</v>
      </c>
      <c r="B1" s="76"/>
      <c r="C1" s="76"/>
      <c r="D1" s="76"/>
      <c r="E1" s="76"/>
      <c r="F1" s="76"/>
      <c r="G1" s="76"/>
      <c r="H1" s="76"/>
      <c r="I1" s="76"/>
    </row>
    <row r="2" spans="1:9" ht="16" thickBot="1" x14ac:dyDescent="0.4">
      <c r="A2" s="2" t="s">
        <v>105</v>
      </c>
    </row>
    <row r="3" spans="1:9" s="4" customFormat="1" x14ac:dyDescent="0.35">
      <c r="A3" s="78" t="s">
        <v>1</v>
      </c>
      <c r="B3" s="77" t="s">
        <v>2</v>
      </c>
      <c r="C3" s="78" t="s">
        <v>3</v>
      </c>
      <c r="D3" s="74"/>
      <c r="E3" s="74"/>
      <c r="F3" s="75"/>
      <c r="G3" s="78" t="s">
        <v>4</v>
      </c>
      <c r="H3" s="74"/>
      <c r="I3" s="75"/>
    </row>
    <row r="4" spans="1:9" s="4" customFormat="1" ht="62.5" thickBot="1" x14ac:dyDescent="0.4">
      <c r="A4" s="79"/>
      <c r="B4" s="80"/>
      <c r="C4" s="5" t="s">
        <v>5</v>
      </c>
      <c r="D4" s="6" t="s">
        <v>6</v>
      </c>
      <c r="E4" s="6" t="s">
        <v>7</v>
      </c>
      <c r="F4" s="7" t="s">
        <v>8</v>
      </c>
      <c r="G4" s="8" t="s">
        <v>9</v>
      </c>
      <c r="H4" s="6" t="s">
        <v>10</v>
      </c>
      <c r="I4" s="7" t="s">
        <v>11</v>
      </c>
    </row>
    <row r="5" spans="1:9" s="4" customFormat="1" ht="16" thickBot="1" x14ac:dyDescent="0.4">
      <c r="A5" s="9">
        <v>1</v>
      </c>
      <c r="B5" s="10">
        <v>2</v>
      </c>
      <c r="C5" s="11">
        <v>3</v>
      </c>
      <c r="D5" s="12">
        <v>4</v>
      </c>
      <c r="E5" s="12">
        <v>5</v>
      </c>
      <c r="F5" s="13">
        <v>6</v>
      </c>
      <c r="G5" s="9" t="s">
        <v>12</v>
      </c>
      <c r="H5" s="12" t="s">
        <v>13</v>
      </c>
      <c r="I5" s="10" t="s">
        <v>14</v>
      </c>
    </row>
    <row r="6" spans="1:9" s="22" customFormat="1" ht="17.25" customHeight="1" thickBot="1" x14ac:dyDescent="0.4">
      <c r="A6" s="14" t="s">
        <v>15</v>
      </c>
      <c r="B6" s="15"/>
      <c r="C6" s="16">
        <f t="shared" ref="C6:C7" si="0">D6+E6+F6</f>
        <v>12526</v>
      </c>
      <c r="D6" s="17">
        <f>D7+D10+D18+D25+D28+D30</f>
        <v>5425</v>
      </c>
      <c r="E6" s="17">
        <f t="shared" ref="E6:F6" si="1">E7+E10+E18+E25+E28+E30</f>
        <v>3939</v>
      </c>
      <c r="F6" s="18">
        <f t="shared" si="1"/>
        <v>3162</v>
      </c>
      <c r="G6" s="19">
        <f>D6/C6</f>
        <v>0.43309915376017882</v>
      </c>
      <c r="H6" s="20">
        <f>E6/C6</f>
        <v>0.31446591090531695</v>
      </c>
      <c r="I6" s="21">
        <f>F6/C6</f>
        <v>0.25243493533450423</v>
      </c>
    </row>
    <row r="7" spans="1:9" s="22" customFormat="1" x14ac:dyDescent="0.35">
      <c r="A7" s="23" t="s">
        <v>16</v>
      </c>
      <c r="B7" s="24"/>
      <c r="C7" s="25">
        <f t="shared" si="0"/>
        <v>1113</v>
      </c>
      <c r="D7" s="26">
        <f>SUM(D8:D9)</f>
        <v>263</v>
      </c>
      <c r="E7" s="26">
        <f t="shared" ref="E7:F7" si="2">SUM(E8:E9)</f>
        <v>393</v>
      </c>
      <c r="F7" s="27">
        <f t="shared" si="2"/>
        <v>457</v>
      </c>
      <c r="G7" s="28">
        <f t="shared" ref="G7:G30" si="3">D7/C7</f>
        <v>0.2362982929020665</v>
      </c>
      <c r="H7" s="29">
        <f t="shared" ref="H7:H30" si="4">E7/C7</f>
        <v>0.35309973045822102</v>
      </c>
      <c r="I7" s="30">
        <f t="shared" ref="I7:I30" si="5">F7/C7</f>
        <v>0.41060197663971248</v>
      </c>
    </row>
    <row r="8" spans="1:9" s="33" customFormat="1" x14ac:dyDescent="0.35">
      <c r="A8" s="31" t="s">
        <v>17</v>
      </c>
      <c r="B8" s="32" t="s">
        <v>18</v>
      </c>
      <c r="C8" s="69" cm="1">
        <f t="array" ref="C8:F8">_xlfn.XLOOKUP(B8,[1]Sheet3!$A:$A,[1]Sheet3!$B:$E)</f>
        <v>1112</v>
      </c>
      <c r="D8" s="70">
        <v>263</v>
      </c>
      <c r="E8" s="70">
        <v>392</v>
      </c>
      <c r="F8" s="71">
        <v>457</v>
      </c>
      <c r="G8" s="72">
        <f>D8/C8</f>
        <v>0.23651079136690648</v>
      </c>
      <c r="H8" s="72">
        <f>E8/C8</f>
        <v>0.35251798561151076</v>
      </c>
      <c r="I8" s="72">
        <f>F8/C8</f>
        <v>0.41097122302158273</v>
      </c>
    </row>
    <row r="9" spans="1:9" s="33" customFormat="1" ht="16" thickBot="1" x14ac:dyDescent="0.4">
      <c r="A9" s="31" t="s">
        <v>19</v>
      </c>
      <c r="B9" s="32" t="s">
        <v>20</v>
      </c>
      <c r="C9" s="69" cm="1">
        <f t="array" ref="C9:F9">_xlfn.XLOOKUP(B9,[1]Sheet3!$A:$A,[1]Sheet3!$B:$E)</f>
        <v>1</v>
      </c>
      <c r="D9" s="70">
        <v>0</v>
      </c>
      <c r="E9" s="70">
        <v>1</v>
      </c>
      <c r="F9" s="71">
        <v>0</v>
      </c>
      <c r="G9" s="72">
        <f>D9/C9</f>
        <v>0</v>
      </c>
      <c r="H9" s="72">
        <f>E9/C9</f>
        <v>1</v>
      </c>
      <c r="I9" s="72">
        <f>F9/C9</f>
        <v>0</v>
      </c>
    </row>
    <row r="10" spans="1:9" s="22" customFormat="1" x14ac:dyDescent="0.35">
      <c r="A10" s="34" t="s">
        <v>21</v>
      </c>
      <c r="B10" s="35"/>
      <c r="C10" s="36">
        <f t="shared" ref="C10:C30" si="6">D10+E10+F10</f>
        <v>3585</v>
      </c>
      <c r="D10" s="37">
        <f>SUM(D11:D17)</f>
        <v>1768</v>
      </c>
      <c r="E10" s="37">
        <f t="shared" ref="E10:F10" si="7">SUM(E11:E17)</f>
        <v>964</v>
      </c>
      <c r="F10" s="38">
        <f t="shared" si="7"/>
        <v>853</v>
      </c>
      <c r="G10" s="39">
        <f t="shared" si="3"/>
        <v>0.49316596931659695</v>
      </c>
      <c r="H10" s="40">
        <f t="shared" si="4"/>
        <v>0.2688981868898187</v>
      </c>
      <c r="I10" s="41">
        <f t="shared" si="5"/>
        <v>0.23793584379358437</v>
      </c>
    </row>
    <row r="11" spans="1:9" s="33" customFormat="1" x14ac:dyDescent="0.35">
      <c r="A11" s="31" t="s">
        <v>22</v>
      </c>
      <c r="B11" s="32" t="s">
        <v>23</v>
      </c>
      <c r="C11" s="69" cm="1">
        <f t="array" ref="C11:F11">_xlfn.XLOOKUP(B11,[1]Sheet3!$A:$A,[1]Sheet3!$B:$E)</f>
        <v>529</v>
      </c>
      <c r="D11" s="70">
        <v>245</v>
      </c>
      <c r="E11" s="70">
        <v>160</v>
      </c>
      <c r="F11" s="71">
        <v>124</v>
      </c>
      <c r="G11" s="72">
        <f t="shared" si="3"/>
        <v>0.46313799621928164</v>
      </c>
      <c r="H11" s="72">
        <f t="shared" si="4"/>
        <v>0.30245746691871456</v>
      </c>
      <c r="I11" s="72">
        <f t="shared" si="5"/>
        <v>0.23440453686200377</v>
      </c>
    </row>
    <row r="12" spans="1:9" s="33" customFormat="1" x14ac:dyDescent="0.35">
      <c r="A12" s="31" t="s">
        <v>24</v>
      </c>
      <c r="B12" s="32" t="s">
        <v>25</v>
      </c>
      <c r="C12" s="69" cm="1">
        <f t="array" ref="C12:F12">_xlfn.XLOOKUP(B12,[1]Sheet3!$A:$A,[1]Sheet3!$B:$E)</f>
        <v>644</v>
      </c>
      <c r="D12" s="70">
        <v>351</v>
      </c>
      <c r="E12" s="70">
        <v>169</v>
      </c>
      <c r="F12" s="71">
        <v>124</v>
      </c>
      <c r="G12" s="72">
        <f t="shared" si="3"/>
        <v>0.54503105590062106</v>
      </c>
      <c r="H12" s="72">
        <f t="shared" si="4"/>
        <v>0.26242236024844723</v>
      </c>
      <c r="I12" s="72">
        <f t="shared" si="5"/>
        <v>0.19254658385093168</v>
      </c>
    </row>
    <row r="13" spans="1:9" s="33" customFormat="1" x14ac:dyDescent="0.35">
      <c r="A13" s="31" t="s">
        <v>26</v>
      </c>
      <c r="B13" s="32" t="s">
        <v>27</v>
      </c>
      <c r="C13" s="69" cm="1">
        <f t="array" ref="C13:F13">_xlfn.XLOOKUP(B13,[1]Sheet3!$A:$A,[1]Sheet3!$B:$E)</f>
        <v>370</v>
      </c>
      <c r="D13" s="70">
        <v>214</v>
      </c>
      <c r="E13" s="70">
        <v>40</v>
      </c>
      <c r="F13" s="71">
        <v>116</v>
      </c>
      <c r="G13" s="72">
        <f t="shared" si="3"/>
        <v>0.57837837837837835</v>
      </c>
      <c r="H13" s="72">
        <f t="shared" si="4"/>
        <v>0.10810810810810811</v>
      </c>
      <c r="I13" s="72">
        <f t="shared" si="5"/>
        <v>0.31351351351351353</v>
      </c>
    </row>
    <row r="14" spans="1:9" s="33" customFormat="1" x14ac:dyDescent="0.35">
      <c r="A14" s="31" t="s">
        <v>28</v>
      </c>
      <c r="B14" s="32" t="s">
        <v>29</v>
      </c>
      <c r="C14" s="69" cm="1">
        <f t="array" ref="C14:F14">_xlfn.XLOOKUP(B14,[1]Sheet3!$A:$A,[1]Sheet3!$B:$E)</f>
        <v>684</v>
      </c>
      <c r="D14" s="70">
        <v>329</v>
      </c>
      <c r="E14" s="70">
        <v>227</v>
      </c>
      <c r="F14" s="71">
        <v>128</v>
      </c>
      <c r="G14" s="72">
        <f t="shared" si="3"/>
        <v>0.48099415204678364</v>
      </c>
      <c r="H14" s="72">
        <f t="shared" si="4"/>
        <v>0.33187134502923976</v>
      </c>
      <c r="I14" s="72">
        <f t="shared" si="5"/>
        <v>0.1871345029239766</v>
      </c>
    </row>
    <row r="15" spans="1:9" s="33" customFormat="1" x14ac:dyDescent="0.35">
      <c r="A15" s="31" t="s">
        <v>30</v>
      </c>
      <c r="B15" s="32" t="s">
        <v>31</v>
      </c>
      <c r="C15" s="69" cm="1">
        <f t="array" ref="C15:F15">_xlfn.XLOOKUP(B15,[1]Sheet3!$A:$A,[1]Sheet3!$B:$E)</f>
        <v>209</v>
      </c>
      <c r="D15" s="70">
        <v>113</v>
      </c>
      <c r="E15" s="70">
        <v>46</v>
      </c>
      <c r="F15" s="71">
        <v>50</v>
      </c>
      <c r="G15" s="72">
        <f t="shared" si="3"/>
        <v>0.54066985645933019</v>
      </c>
      <c r="H15" s="72">
        <f t="shared" si="4"/>
        <v>0.22009569377990432</v>
      </c>
      <c r="I15" s="72">
        <f t="shared" si="5"/>
        <v>0.23923444976076555</v>
      </c>
    </row>
    <row r="16" spans="1:9" s="33" customFormat="1" x14ac:dyDescent="0.35">
      <c r="A16" s="31" t="s">
        <v>32</v>
      </c>
      <c r="B16" s="32" t="s">
        <v>33</v>
      </c>
      <c r="C16" s="69" cm="1">
        <f t="array" ref="C16:F16">_xlfn.XLOOKUP(B16,[1]Sheet3!$A:$A,[1]Sheet3!$B:$E)</f>
        <v>761</v>
      </c>
      <c r="D16" s="70">
        <v>302</v>
      </c>
      <c r="E16" s="70">
        <v>206</v>
      </c>
      <c r="F16" s="71">
        <v>253</v>
      </c>
      <c r="G16" s="72">
        <f t="shared" si="3"/>
        <v>0.39684625492772668</v>
      </c>
      <c r="H16" s="72">
        <f t="shared" si="4"/>
        <v>0.27069645203679371</v>
      </c>
      <c r="I16" s="72">
        <f t="shared" si="5"/>
        <v>0.33245729303547961</v>
      </c>
    </row>
    <row r="17" spans="1:9" s="33" customFormat="1" ht="16" thickBot="1" x14ac:dyDescent="0.4">
      <c r="A17" s="42" t="s">
        <v>34</v>
      </c>
      <c r="B17" s="43" t="s">
        <v>35</v>
      </c>
      <c r="C17" s="69" cm="1">
        <f t="array" ref="C17:F17">_xlfn.XLOOKUP(B17,[1]Sheet3!$A:$A,[1]Sheet3!$B:$E)</f>
        <v>388</v>
      </c>
      <c r="D17" s="70">
        <v>214</v>
      </c>
      <c r="E17" s="70">
        <v>116</v>
      </c>
      <c r="F17" s="71">
        <v>58</v>
      </c>
      <c r="G17" s="72">
        <f t="shared" si="3"/>
        <v>0.55154639175257736</v>
      </c>
      <c r="H17" s="72">
        <f t="shared" si="4"/>
        <v>0.29896907216494845</v>
      </c>
      <c r="I17" s="72">
        <f t="shared" si="5"/>
        <v>0.14948453608247422</v>
      </c>
    </row>
    <row r="18" spans="1:9" s="22" customFormat="1" x14ac:dyDescent="0.35">
      <c r="A18" s="34" t="s">
        <v>36</v>
      </c>
      <c r="B18" s="35"/>
      <c r="C18" s="36">
        <f t="shared" si="6"/>
        <v>2962</v>
      </c>
      <c r="D18" s="37">
        <f>SUM(D19:D24)</f>
        <v>1665</v>
      </c>
      <c r="E18" s="37">
        <f t="shared" ref="E18:F18" si="8">SUM(E19:E24)</f>
        <v>602</v>
      </c>
      <c r="F18" s="38">
        <f t="shared" si="8"/>
        <v>695</v>
      </c>
      <c r="G18" s="39">
        <f t="shared" si="3"/>
        <v>0.56212018906144501</v>
      </c>
      <c r="H18" s="40">
        <f t="shared" si="4"/>
        <v>0.20324105334233625</v>
      </c>
      <c r="I18" s="41">
        <f t="shared" si="5"/>
        <v>0.23463875759621877</v>
      </c>
    </row>
    <row r="19" spans="1:9" s="33" customFormat="1" x14ac:dyDescent="0.35">
      <c r="A19" s="31" t="s">
        <v>37</v>
      </c>
      <c r="B19" s="32" t="s">
        <v>38</v>
      </c>
      <c r="C19" s="69" cm="1">
        <f t="array" ref="C19:F19">_xlfn.XLOOKUP(B19,[1]Sheet3!$A:$A,[1]Sheet3!$B:$E)</f>
        <v>190</v>
      </c>
      <c r="D19" s="70">
        <v>137</v>
      </c>
      <c r="E19" s="70">
        <v>7</v>
      </c>
      <c r="F19" s="71">
        <v>46</v>
      </c>
      <c r="G19" s="72">
        <f t="shared" si="3"/>
        <v>0.72105263157894739</v>
      </c>
      <c r="H19" s="72">
        <f t="shared" si="4"/>
        <v>3.6842105263157891E-2</v>
      </c>
      <c r="I19" s="72">
        <f t="shared" si="5"/>
        <v>0.24210526315789474</v>
      </c>
    </row>
    <row r="20" spans="1:9" s="33" customFormat="1" x14ac:dyDescent="0.35">
      <c r="A20" s="31" t="s">
        <v>39</v>
      </c>
      <c r="B20" s="32" t="s">
        <v>40</v>
      </c>
      <c r="C20" s="69" cm="1">
        <f t="array" ref="C20:F20">_xlfn.XLOOKUP(B20,[1]Sheet3!$A:$A,[1]Sheet3!$B:$E)</f>
        <v>223</v>
      </c>
      <c r="D20" s="70">
        <v>152</v>
      </c>
      <c r="E20" s="70">
        <v>39</v>
      </c>
      <c r="F20" s="71">
        <v>32</v>
      </c>
      <c r="G20" s="72">
        <f t="shared" si="3"/>
        <v>0.68161434977578472</v>
      </c>
      <c r="H20" s="72">
        <f t="shared" si="4"/>
        <v>0.17488789237668162</v>
      </c>
      <c r="I20" s="72">
        <f t="shared" si="5"/>
        <v>0.14349775784753363</v>
      </c>
    </row>
    <row r="21" spans="1:9" s="33" customFormat="1" x14ac:dyDescent="0.35">
      <c r="A21" s="31" t="s">
        <v>41</v>
      </c>
      <c r="B21" s="32" t="s">
        <v>42</v>
      </c>
      <c r="C21" s="69" cm="1">
        <f t="array" ref="C21:F21">_xlfn.XLOOKUP(B21,[1]Sheet3!$A:$A,[1]Sheet3!$B:$E)</f>
        <v>1273</v>
      </c>
      <c r="D21" s="70">
        <v>644</v>
      </c>
      <c r="E21" s="70">
        <v>337</v>
      </c>
      <c r="F21" s="71">
        <v>292</v>
      </c>
      <c r="G21" s="72">
        <f t="shared" si="3"/>
        <v>0.50589159465828748</v>
      </c>
      <c r="H21" s="72">
        <f t="shared" si="4"/>
        <v>0.26472898664571876</v>
      </c>
      <c r="I21" s="72">
        <f t="shared" si="5"/>
        <v>0.22937941869599371</v>
      </c>
    </row>
    <row r="22" spans="1:9" s="33" customFormat="1" x14ac:dyDescent="0.35">
      <c r="A22" s="31" t="s">
        <v>43</v>
      </c>
      <c r="B22" s="32" t="s">
        <v>44</v>
      </c>
      <c r="C22" s="69" cm="1">
        <f t="array" ref="C22:F22">_xlfn.XLOOKUP(B22,[1]Sheet3!$A:$A,[1]Sheet3!$B:$E)</f>
        <v>414</v>
      </c>
      <c r="D22" s="70">
        <v>258</v>
      </c>
      <c r="E22" s="70">
        <v>58</v>
      </c>
      <c r="F22" s="71">
        <v>98</v>
      </c>
      <c r="G22" s="72">
        <f t="shared" si="3"/>
        <v>0.62318840579710144</v>
      </c>
      <c r="H22" s="72">
        <f t="shared" si="4"/>
        <v>0.14009661835748793</v>
      </c>
      <c r="I22" s="72">
        <f t="shared" si="5"/>
        <v>0.23671497584541062</v>
      </c>
    </row>
    <row r="23" spans="1:9" s="33" customFormat="1" x14ac:dyDescent="0.35">
      <c r="A23" s="31" t="s">
        <v>45</v>
      </c>
      <c r="B23" s="32" t="s">
        <v>46</v>
      </c>
      <c r="C23" s="69" cm="1">
        <f t="array" ref="C23:F23">_xlfn.XLOOKUP(B23,[1]Sheet3!$A:$A,[1]Sheet3!$B:$E)</f>
        <v>255</v>
      </c>
      <c r="D23" s="70">
        <v>149</v>
      </c>
      <c r="E23" s="70">
        <v>41</v>
      </c>
      <c r="F23" s="71">
        <v>65</v>
      </c>
      <c r="G23" s="72">
        <f t="shared" si="3"/>
        <v>0.58431372549019611</v>
      </c>
      <c r="H23" s="72">
        <f t="shared" si="4"/>
        <v>0.16078431372549021</v>
      </c>
      <c r="I23" s="72">
        <f t="shared" si="5"/>
        <v>0.25490196078431371</v>
      </c>
    </row>
    <row r="24" spans="1:9" s="33" customFormat="1" ht="16" thickBot="1" x14ac:dyDescent="0.4">
      <c r="A24" s="31" t="s">
        <v>47</v>
      </c>
      <c r="B24" s="32" t="s">
        <v>48</v>
      </c>
      <c r="C24" s="69" cm="1">
        <f t="array" ref="C24:F24">_xlfn.XLOOKUP(B24,[1]Sheet3!$A:$A,[1]Sheet3!$B:$E)</f>
        <v>607</v>
      </c>
      <c r="D24" s="70">
        <v>325</v>
      </c>
      <c r="E24" s="70">
        <v>120</v>
      </c>
      <c r="F24" s="71">
        <v>162</v>
      </c>
      <c r="G24" s="72">
        <f t="shared" si="3"/>
        <v>0.53542009884678743</v>
      </c>
      <c r="H24" s="72">
        <f t="shared" si="4"/>
        <v>0.19769357495881384</v>
      </c>
      <c r="I24" s="72">
        <f t="shared" si="5"/>
        <v>0.26688632619439867</v>
      </c>
    </row>
    <row r="25" spans="1:9" s="33" customFormat="1" x14ac:dyDescent="0.35">
      <c r="A25" s="34" t="s">
        <v>49</v>
      </c>
      <c r="B25" s="34"/>
      <c r="C25" s="36">
        <f t="shared" si="6"/>
        <v>307</v>
      </c>
      <c r="D25" s="37">
        <f>SUM(D26:D27)</f>
        <v>156</v>
      </c>
      <c r="E25" s="37">
        <f>SUM(E26:E27)</f>
        <v>77</v>
      </c>
      <c r="F25" s="37">
        <f>SUM(F26:F27)</f>
        <v>74</v>
      </c>
      <c r="G25" s="39">
        <f t="shared" si="3"/>
        <v>0.50814332247557004</v>
      </c>
      <c r="H25" s="40">
        <f t="shared" si="4"/>
        <v>0.250814332247557</v>
      </c>
      <c r="I25" s="41">
        <f t="shared" si="5"/>
        <v>0.24104234527687296</v>
      </c>
    </row>
    <row r="26" spans="1:9" s="33" customFormat="1" x14ac:dyDescent="0.35">
      <c r="A26" s="31" t="s">
        <v>102</v>
      </c>
      <c r="B26" s="32" t="s">
        <v>103</v>
      </c>
      <c r="C26" s="69">
        <v>1</v>
      </c>
      <c r="D26" s="70">
        <v>1</v>
      </c>
      <c r="E26" s="26"/>
      <c r="F26" s="27"/>
      <c r="G26" s="72">
        <f>D26/C26</f>
        <v>1</v>
      </c>
      <c r="H26" s="72">
        <f>E26/C26</f>
        <v>0</v>
      </c>
      <c r="I26" s="72">
        <f>F26/C26</f>
        <v>0</v>
      </c>
    </row>
    <row r="27" spans="1:9" s="33" customFormat="1" ht="16" thickBot="1" x14ac:dyDescent="0.4">
      <c r="A27" s="31" t="s">
        <v>50</v>
      </c>
      <c r="B27" s="32" t="s">
        <v>51</v>
      </c>
      <c r="C27" s="69" cm="1">
        <f t="array" ref="C27:F27">_xlfn.XLOOKUP(B27,[1]Sheet3!$A:$A,[1]Sheet3!$B:$E)</f>
        <v>306</v>
      </c>
      <c r="D27" s="70">
        <v>155</v>
      </c>
      <c r="E27" s="70">
        <v>77</v>
      </c>
      <c r="F27" s="71">
        <v>74</v>
      </c>
      <c r="G27" s="72">
        <f>D27/C27</f>
        <v>0.50653594771241828</v>
      </c>
      <c r="H27" s="72">
        <f>E27/C27</f>
        <v>0.25163398692810457</v>
      </c>
      <c r="I27" s="72">
        <f>F27/C27</f>
        <v>0.24183006535947713</v>
      </c>
    </row>
    <row r="28" spans="1:9" s="33" customFormat="1" x14ac:dyDescent="0.35">
      <c r="A28" s="34" t="s">
        <v>52</v>
      </c>
      <c r="B28" s="35"/>
      <c r="C28" s="36">
        <f t="shared" si="6"/>
        <v>3895</v>
      </c>
      <c r="D28" s="37">
        <f>SUM(D29)</f>
        <v>1257</v>
      </c>
      <c r="E28" s="37">
        <f t="shared" ref="E28" si="9">SUM(E29)</f>
        <v>1742</v>
      </c>
      <c r="F28" s="38">
        <f t="shared" ref="F28" si="10">SUM(F29)</f>
        <v>896</v>
      </c>
      <c r="G28" s="39">
        <f t="shared" si="3"/>
        <v>0.32272143774069317</v>
      </c>
      <c r="H28" s="40">
        <f t="shared" si="4"/>
        <v>0.44724005134788192</v>
      </c>
      <c r="I28" s="41">
        <f t="shared" si="5"/>
        <v>0.23003851091142491</v>
      </c>
    </row>
    <row r="29" spans="1:9" s="33" customFormat="1" ht="16" thickBot="1" x14ac:dyDescent="0.4">
      <c r="A29" s="42" t="s">
        <v>53</v>
      </c>
      <c r="B29" s="43" t="s">
        <v>54</v>
      </c>
      <c r="C29" s="69" cm="1">
        <f t="array" ref="C29:F29">_xlfn.XLOOKUP(B29,[1]Sheet3!$A:$A,[1]Sheet3!$B:$E)</f>
        <v>3895</v>
      </c>
      <c r="D29" s="70">
        <v>1257</v>
      </c>
      <c r="E29" s="70">
        <v>1742</v>
      </c>
      <c r="F29" s="71">
        <v>896</v>
      </c>
      <c r="G29" s="72">
        <f>D29/C29</f>
        <v>0.32272143774069317</v>
      </c>
      <c r="H29" s="72">
        <f>E29/C29</f>
        <v>0.44724005134788192</v>
      </c>
      <c r="I29" s="72">
        <f>F29/C29</f>
        <v>0.23003851091142491</v>
      </c>
    </row>
    <row r="30" spans="1:9" s="33" customFormat="1" x14ac:dyDescent="0.35">
      <c r="A30" s="34" t="s">
        <v>55</v>
      </c>
      <c r="B30" s="35"/>
      <c r="C30" s="36">
        <f t="shared" si="6"/>
        <v>664</v>
      </c>
      <c r="D30" s="37">
        <f>SUM(D31)</f>
        <v>316</v>
      </c>
      <c r="E30" s="37">
        <f t="shared" ref="E30" si="11">SUM(E31)</f>
        <v>161</v>
      </c>
      <c r="F30" s="38">
        <f t="shared" ref="F30" si="12">SUM(F31)</f>
        <v>187</v>
      </c>
      <c r="G30" s="39">
        <f t="shared" si="3"/>
        <v>0.4759036144578313</v>
      </c>
      <c r="H30" s="40">
        <f t="shared" si="4"/>
        <v>0.24246987951807228</v>
      </c>
      <c r="I30" s="41">
        <f t="shared" si="5"/>
        <v>0.28162650602409639</v>
      </c>
    </row>
    <row r="31" spans="1:9" s="22" customFormat="1" ht="16" thickBot="1" x14ac:dyDescent="0.4">
      <c r="A31" s="42" t="s">
        <v>56</v>
      </c>
      <c r="B31" s="43" t="s">
        <v>57</v>
      </c>
      <c r="C31" s="69" cm="1">
        <f t="array" ref="C31:F31">_xlfn.XLOOKUP(B31,[1]Sheet3!$A:$A,[1]Sheet3!$B:$E)</f>
        <v>664</v>
      </c>
      <c r="D31" s="70">
        <v>316</v>
      </c>
      <c r="E31" s="70">
        <v>161</v>
      </c>
      <c r="F31" s="71">
        <v>187</v>
      </c>
      <c r="G31" s="72">
        <f>D31/C31</f>
        <v>0.4759036144578313</v>
      </c>
      <c r="H31" s="72">
        <f>E31/C31</f>
        <v>0.24246987951807228</v>
      </c>
      <c r="I31" s="72">
        <f>F31/C31</f>
        <v>0.28162650602409639</v>
      </c>
    </row>
    <row r="32" spans="1:9" s="22" customFormat="1" x14ac:dyDescent="0.35">
      <c r="A32" s="33"/>
      <c r="B32" s="33"/>
      <c r="C32" s="33"/>
      <c r="D32" s="33"/>
      <c r="E32" s="33"/>
      <c r="F32" s="33"/>
      <c r="G32" s="33"/>
      <c r="H32" s="33"/>
      <c r="I32" s="33"/>
    </row>
    <row r="33" spans="1:9" s="33" customFormat="1" x14ac:dyDescent="0.35">
      <c r="A33" s="33" t="s">
        <v>58</v>
      </c>
    </row>
    <row r="34" spans="1:9" s="33" customFormat="1" x14ac:dyDescent="0.35">
      <c r="A34" s="33" t="s">
        <v>59</v>
      </c>
    </row>
    <row r="35" spans="1:9" s="33" customFormat="1" x14ac:dyDescent="0.35">
      <c r="A35" s="44" t="s">
        <v>60</v>
      </c>
      <c r="B35" s="44"/>
      <c r="C35" s="22"/>
    </row>
    <row r="36" spans="1:9" s="33" customFormat="1" x14ac:dyDescent="0.35">
      <c r="A36" s="44" t="s">
        <v>61</v>
      </c>
      <c r="B36" s="44"/>
      <c r="C36" s="22"/>
    </row>
    <row r="37" spans="1:9" s="33" customFormat="1" x14ac:dyDescent="0.35">
      <c r="A37" s="33" t="s">
        <v>62</v>
      </c>
      <c r="C37" s="22"/>
    </row>
    <row r="38" spans="1:9" s="33" customFormat="1" x14ac:dyDescent="0.35">
      <c r="A38" s="44" t="s">
        <v>63</v>
      </c>
      <c r="B38" s="44"/>
      <c r="C38" s="22"/>
    </row>
    <row r="39" spans="1:9" s="33" customFormat="1" x14ac:dyDescent="0.35">
      <c r="A39" s="44" t="s">
        <v>64</v>
      </c>
      <c r="B39" s="44"/>
      <c r="C39" s="22"/>
    </row>
    <row r="40" spans="1:9" s="33" customFormat="1" x14ac:dyDescent="0.35">
      <c r="A40" s="33" t="s">
        <v>65</v>
      </c>
      <c r="C40" s="22"/>
    </row>
    <row r="41" spans="1:9" s="33" customFormat="1" x14ac:dyDescent="0.35">
      <c r="A41" s="44" t="s">
        <v>66</v>
      </c>
      <c r="B41" s="44"/>
      <c r="C41" s="22"/>
    </row>
    <row r="42" spans="1:9" s="33" customFormat="1" ht="17.899999999999999" customHeight="1" x14ac:dyDescent="0.35">
      <c r="A42" s="44"/>
      <c r="B42" s="44"/>
      <c r="C42" s="22"/>
    </row>
    <row r="43" spans="1:9" s="33" customFormat="1" x14ac:dyDescent="0.35">
      <c r="A43" s="82" t="s">
        <v>104</v>
      </c>
      <c r="B43" s="82"/>
      <c r="C43" s="82"/>
      <c r="D43" s="82"/>
      <c r="E43" s="82"/>
      <c r="F43" s="82"/>
      <c r="G43" s="82"/>
      <c r="H43" s="82"/>
      <c r="I43" s="82"/>
    </row>
    <row r="44" spans="1:9" s="33" customFormat="1" ht="16" thickBot="1" x14ac:dyDescent="0.4">
      <c r="A44" s="45"/>
      <c r="B44" s="45"/>
      <c r="C44" s="22"/>
    </row>
    <row r="45" spans="1:9" s="33" customFormat="1" ht="81.75" customHeight="1" x14ac:dyDescent="0.35">
      <c r="A45" s="81" t="s">
        <v>67</v>
      </c>
      <c r="B45" s="73" t="s">
        <v>3</v>
      </c>
      <c r="C45" s="74"/>
      <c r="D45" s="74"/>
      <c r="E45" s="75"/>
      <c r="F45" s="73" t="s">
        <v>4</v>
      </c>
      <c r="G45" s="74"/>
      <c r="H45" s="74"/>
      <c r="I45" s="77" t="s">
        <v>68</v>
      </c>
    </row>
    <row r="46" spans="1:9" s="33" customFormat="1" ht="62.5" thickBot="1" x14ac:dyDescent="0.4">
      <c r="A46" s="87"/>
      <c r="B46" s="88" t="s">
        <v>5</v>
      </c>
      <c r="C46" s="6" t="s">
        <v>6</v>
      </c>
      <c r="D46" s="6" t="s">
        <v>7</v>
      </c>
      <c r="E46" s="7" t="s">
        <v>8</v>
      </c>
      <c r="F46" s="89" t="s">
        <v>9</v>
      </c>
      <c r="G46" s="6" t="s">
        <v>10</v>
      </c>
      <c r="H46" s="6" t="s">
        <v>11</v>
      </c>
      <c r="I46" s="80"/>
    </row>
    <row r="47" spans="1:9" s="52" customFormat="1" x14ac:dyDescent="0.35">
      <c r="A47" s="84" t="s">
        <v>69</v>
      </c>
      <c r="B47" s="83">
        <v>15446</v>
      </c>
      <c r="C47" s="46">
        <v>7544</v>
      </c>
      <c r="D47" s="46">
        <v>4286</v>
      </c>
      <c r="E47" s="46">
        <v>3616</v>
      </c>
      <c r="F47" s="48">
        <v>0.48841123915576851</v>
      </c>
      <c r="G47" s="48">
        <v>0.2774828434546161</v>
      </c>
      <c r="H47" s="48">
        <v>0.23410591738961545</v>
      </c>
      <c r="I47" s="47"/>
    </row>
    <row r="48" spans="1:9" s="33" customFormat="1" x14ac:dyDescent="0.35">
      <c r="A48" s="84" t="s">
        <v>70</v>
      </c>
      <c r="B48" s="83">
        <v>14042</v>
      </c>
      <c r="C48" s="46">
        <v>6609</v>
      </c>
      <c r="D48" s="46">
        <v>4047</v>
      </c>
      <c r="E48" s="46">
        <v>3386</v>
      </c>
      <c r="F48" s="48">
        <v>0.47065945022076627</v>
      </c>
      <c r="G48" s="48">
        <v>0.28820680814698763</v>
      </c>
      <c r="H48" s="48">
        <v>0.24113374163224613</v>
      </c>
      <c r="I48" s="47">
        <f>B48-B47</f>
        <v>-1404</v>
      </c>
    </row>
    <row r="49" spans="1:9" s="33" customFormat="1" ht="16" thickBot="1" x14ac:dyDescent="0.4">
      <c r="A49" s="85" t="s">
        <v>101</v>
      </c>
      <c r="B49" s="86">
        <v>12526</v>
      </c>
      <c r="C49" s="49">
        <v>5425</v>
      </c>
      <c r="D49" s="49">
        <v>3939</v>
      </c>
      <c r="E49" s="49">
        <v>3162</v>
      </c>
      <c r="F49" s="51">
        <v>0.43309915376017882</v>
      </c>
      <c r="G49" s="51">
        <v>0.31446591090531695</v>
      </c>
      <c r="H49" s="51">
        <v>0.25243493533450423</v>
      </c>
      <c r="I49" s="50">
        <f>B49-B48</f>
        <v>-1516</v>
      </c>
    </row>
    <row r="51" spans="1:9" x14ac:dyDescent="0.35">
      <c r="A51" s="90" t="s">
        <v>108</v>
      </c>
    </row>
    <row r="52" spans="1:9" x14ac:dyDescent="0.35">
      <c r="A52" s="90" t="s">
        <v>106</v>
      </c>
    </row>
    <row r="53" spans="1:9" x14ac:dyDescent="0.35">
      <c r="A53" s="90" t="s">
        <v>107</v>
      </c>
    </row>
  </sheetData>
  <mergeCells count="10">
    <mergeCell ref="B45:E45"/>
    <mergeCell ref="F45:H45"/>
    <mergeCell ref="A1:I1"/>
    <mergeCell ref="I45:I46"/>
    <mergeCell ref="A3:A4"/>
    <mergeCell ref="B3:B4"/>
    <mergeCell ref="C3:F3"/>
    <mergeCell ref="G3:I3"/>
    <mergeCell ref="A45:A46"/>
    <mergeCell ref="A43:I43"/>
  </mergeCells>
  <pageMargins left="0.23622047244094491" right="0.23622047244094491" top="0.15748031496062992" bottom="0.15748031496062992" header="0.31496062992125984" footer="0.15748031496062992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ACEF6-C2AF-447D-B269-CB2EF974E32D}">
  <sheetPr>
    <tabColor theme="0" tint="-0.249977111117893"/>
  </sheetPr>
  <dimension ref="A1:C17"/>
  <sheetViews>
    <sheetView zoomScaleNormal="100" workbookViewId="0">
      <selection activeCell="B6" sqref="B6"/>
    </sheetView>
  </sheetViews>
  <sheetFormatPr defaultColWidth="10.81640625" defaultRowHeight="13" x14ac:dyDescent="0.35"/>
  <cols>
    <col min="1" max="1" width="45.1796875" style="56" customWidth="1"/>
    <col min="2" max="2" width="47.26953125" style="56" customWidth="1"/>
    <col min="3" max="3" width="10.81640625" style="62"/>
    <col min="4" max="16384" width="10.81640625" style="56"/>
  </cols>
  <sheetData>
    <row r="1" spans="1:3" ht="26" x14ac:dyDescent="0.35">
      <c r="A1" s="53" t="s">
        <v>71</v>
      </c>
      <c r="B1" s="54" t="s">
        <v>0</v>
      </c>
      <c r="C1" s="55" t="s">
        <v>72</v>
      </c>
    </row>
    <row r="2" spans="1:3" s="59" customFormat="1" x14ac:dyDescent="0.35">
      <c r="A2" s="57" t="s">
        <v>73</v>
      </c>
      <c r="B2" s="57" t="s">
        <v>74</v>
      </c>
      <c r="C2" s="58"/>
    </row>
    <row r="3" spans="1:3" x14ac:dyDescent="0.35">
      <c r="A3" s="60" t="s">
        <v>75</v>
      </c>
      <c r="B3" s="61"/>
    </row>
    <row r="4" spans="1:3" x14ac:dyDescent="0.35">
      <c r="A4" s="63" t="s">
        <v>76</v>
      </c>
      <c r="B4" s="61" t="s">
        <v>77</v>
      </c>
    </row>
    <row r="5" spans="1:3" ht="26" x14ac:dyDescent="0.35">
      <c r="A5" s="63" t="s">
        <v>78</v>
      </c>
      <c r="B5" s="61" t="s">
        <v>79</v>
      </c>
    </row>
    <row r="6" spans="1:3" ht="26" x14ac:dyDescent="0.35">
      <c r="A6" s="60" t="s">
        <v>80</v>
      </c>
      <c r="B6" s="61" t="s">
        <v>81</v>
      </c>
    </row>
    <row r="7" spans="1:3" x14ac:dyDescent="0.35">
      <c r="A7" s="60" t="s">
        <v>82</v>
      </c>
      <c r="B7" s="61" t="s">
        <v>83</v>
      </c>
    </row>
    <row r="8" spans="1:3" x14ac:dyDescent="0.35">
      <c r="A8" s="60" t="s">
        <v>84</v>
      </c>
      <c r="B8" s="61" t="s">
        <v>85</v>
      </c>
    </row>
    <row r="9" spans="1:3" ht="26" x14ac:dyDescent="0.35">
      <c r="A9" s="64" t="s">
        <v>86</v>
      </c>
      <c r="B9" s="61"/>
    </row>
    <row r="10" spans="1:3" x14ac:dyDescent="0.35">
      <c r="A10" s="60" t="s">
        <v>87</v>
      </c>
      <c r="B10" s="61"/>
    </row>
    <row r="11" spans="1:3" x14ac:dyDescent="0.35">
      <c r="A11" s="60" t="s">
        <v>88</v>
      </c>
      <c r="B11" s="61" t="s">
        <v>89</v>
      </c>
    </row>
    <row r="12" spans="1:3" x14ac:dyDescent="0.3">
      <c r="A12" s="65" t="s">
        <v>90</v>
      </c>
      <c r="B12" s="66"/>
    </row>
    <row r="13" spans="1:3" ht="26" x14ac:dyDescent="0.3">
      <c r="A13" s="67" t="s">
        <v>91</v>
      </c>
      <c r="B13" s="68" t="s">
        <v>92</v>
      </c>
    </row>
    <row r="14" spans="1:3" ht="91" x14ac:dyDescent="0.3">
      <c r="A14" s="67" t="s">
        <v>93</v>
      </c>
      <c r="B14" s="68" t="s">
        <v>94</v>
      </c>
    </row>
    <row r="15" spans="1:3" ht="39" x14ac:dyDescent="0.3">
      <c r="A15" s="67" t="s">
        <v>95</v>
      </c>
      <c r="B15" s="68" t="s">
        <v>96</v>
      </c>
    </row>
    <row r="16" spans="1:3" ht="39" x14ac:dyDescent="0.3">
      <c r="A16" s="67" t="s">
        <v>97</v>
      </c>
      <c r="B16" s="68" t="s">
        <v>98</v>
      </c>
    </row>
    <row r="17" spans="1:2" x14ac:dyDescent="0.3">
      <c r="A17" s="67" t="s">
        <v>99</v>
      </c>
      <c r="B17" s="68" t="s">
        <v>100</v>
      </c>
    </row>
  </sheetData>
  <hyperlinks>
    <hyperlink ref="C1" location="Saturs!A1" display="Saturs!A1" xr:uid="{6F0657E2-0B0C-4533-9EBB-8D1B119D69F9}"/>
  </hyperlink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645B9D058ED34A9DFFD4C9BB917231" ma:contentTypeVersion="10" ma:contentTypeDescription="Create a new document." ma:contentTypeScope="" ma:versionID="0d24f4d01fa7362040ea39197d6c05be">
  <xsd:schema xmlns:xsd="http://www.w3.org/2001/XMLSchema" xmlns:xs="http://www.w3.org/2001/XMLSchema" xmlns:p="http://schemas.microsoft.com/office/2006/metadata/properties" xmlns:ns2="efcaaeda-a981-404d-967b-8df8cec2066d" xmlns:ns3="c328b572-f03b-4acd-b63f-9964853c3240" targetNamespace="http://schemas.microsoft.com/office/2006/metadata/properties" ma:root="true" ma:fieldsID="86a26bd4febd979f23c83a7ef6d1d08d" ns2:_="" ns3:_="">
    <xsd:import namespace="efcaaeda-a981-404d-967b-8df8cec2066d"/>
    <xsd:import namespace="c328b572-f03b-4acd-b63f-9964853c32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aaeda-a981-404d-967b-8df8cec206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8b572-f03b-4acd-b63f-9964853c324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DB2ABBC-3630-45B0-82DA-0D58630E1CE7}"/>
</file>

<file path=customXml/itemProps2.xml><?xml version="1.0" encoding="utf-8"?>
<ds:datastoreItem xmlns:ds="http://schemas.openxmlformats.org/officeDocument/2006/customXml" ds:itemID="{9AAF6BE1-6DE3-430E-9B49-158DE27F6B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9DD3F8-7CA0-49D7-AAE7-48879031598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4_STAC_ Dzemdības</vt:lpstr>
      <vt:lpstr>4_Metadati_STAC_Dzemdības</vt:lpstr>
    </vt:vector>
  </TitlesOfParts>
  <Manager/>
  <Company>NVD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Karjusa</dc:creator>
  <cp:keywords/>
  <dc:description/>
  <cp:lastModifiedBy>Aija Ratke</cp:lastModifiedBy>
  <cp:revision/>
  <dcterms:created xsi:type="dcterms:W3CDTF">2019-10-23T11:07:42Z</dcterms:created>
  <dcterms:modified xsi:type="dcterms:W3CDTF">2025-02-04T10:48:45Z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0x010100CE645B9D058ED34A9DFFD4C9BB917231</vt:lpwstr>
  </property>
</Properties>
</file>