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ija Ratke\Downloads\"/>
    </mc:Choice>
  </mc:AlternateContent>
  <xr:revisionPtr revIDLastSave="0" documentId="13_ncr:1_{B2E8A749-401C-4173-9AC2-51B4CA5B2A40}" xr6:coauthVersionLast="47" xr6:coauthVersionMax="47" xr10:uidLastSave="{00000000-0000-0000-0000-000000000000}"/>
  <bookViews>
    <workbookView xWindow="-110" yWindow="-110" windowWidth="19420" windowHeight="10300" xr2:uid="{EB8E14F0-7E16-4A73-9275-949AB3432051}"/>
  </bookViews>
  <sheets>
    <sheet name="10_STAC_triāža" sheetId="1" r:id="rId1"/>
    <sheet name="10_Metadati_STAC_triāža"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 l="1"/>
  <c r="M7" i="1"/>
  <c r="C29" i="1" a="1"/>
  <c r="C29" i="1" s="1"/>
  <c r="C35" i="1" a="1"/>
  <c r="C35" i="1" s="1"/>
  <c r="C33" i="1" a="1"/>
  <c r="C33" i="1" s="1"/>
  <c r="C31" i="1" a="1"/>
  <c r="C31" i="1" s="1"/>
  <c r="C30" i="1" a="1"/>
  <c r="C30" i="1" s="1"/>
  <c r="C28" i="1" a="1"/>
  <c r="C28" i="1" s="1"/>
  <c r="R26" i="1"/>
  <c r="P25" i="1"/>
  <c r="R23" i="1"/>
  <c r="S22" i="1"/>
  <c r="W21" i="1"/>
  <c r="S14" i="1"/>
  <c r="R10" i="1"/>
  <c r="H11" i="1"/>
  <c r="H7" i="1"/>
  <c r="G7" i="1"/>
  <c r="F7" i="1"/>
  <c r="E7" i="1"/>
  <c r="D7" i="1"/>
  <c r="J7" i="1"/>
  <c r="M32" i="1" l="1"/>
  <c r="D34" i="1"/>
  <c r="L34" i="1"/>
  <c r="D32" i="1"/>
  <c r="E34" i="1"/>
  <c r="J32" i="1"/>
  <c r="F34" i="1"/>
  <c r="G34" i="1"/>
  <c r="G32" i="1"/>
  <c r="H34" i="1"/>
  <c r="H32" i="1"/>
  <c r="J34" i="1"/>
  <c r="E32" i="1"/>
  <c r="F32" i="1"/>
  <c r="L32" i="1"/>
  <c r="K34" i="1"/>
  <c r="Q29" i="1"/>
  <c r="P29" i="1"/>
  <c r="W29" i="1"/>
  <c r="O29" i="1"/>
  <c r="V29" i="1"/>
  <c r="N29" i="1"/>
  <c r="U29" i="1"/>
  <c r="S29" i="1"/>
  <c r="T29" i="1"/>
  <c r="R29" i="1"/>
  <c r="S8" i="1"/>
  <c r="T8" i="1"/>
  <c r="U8" i="1"/>
  <c r="N8" i="1"/>
  <c r="V8" i="1"/>
  <c r="O8" i="1"/>
  <c r="Q8" i="1"/>
  <c r="P8" i="1"/>
  <c r="R8" i="1"/>
  <c r="R9" i="1"/>
  <c r="S9" i="1"/>
  <c r="T9" i="1"/>
  <c r="U9" i="1"/>
  <c r="P9" i="1"/>
  <c r="N9" i="1"/>
  <c r="V9" i="1"/>
  <c r="O9" i="1"/>
  <c r="Q9" i="1"/>
  <c r="G11" i="1"/>
  <c r="E19" i="1"/>
  <c r="D27" i="1"/>
  <c r="E27" i="1"/>
  <c r="F27" i="1"/>
  <c r="D11" i="1"/>
  <c r="G27" i="1"/>
  <c r="E11" i="1"/>
  <c r="H27" i="1"/>
  <c r="F11" i="1"/>
  <c r="F19" i="1"/>
  <c r="G19" i="1"/>
  <c r="H19" i="1"/>
  <c r="H6" i="1" s="1"/>
  <c r="D19" i="1"/>
  <c r="J11" i="1"/>
  <c r="K11" i="1"/>
  <c r="L11" i="1"/>
  <c r="J19" i="1"/>
  <c r="M11" i="1"/>
  <c r="K19" i="1"/>
  <c r="J27" i="1"/>
  <c r="L19" i="1"/>
  <c r="K27" i="1"/>
  <c r="M34" i="1"/>
  <c r="K7" i="1"/>
  <c r="M19" i="1"/>
  <c r="L27" i="1"/>
  <c r="K32" i="1"/>
  <c r="I32" i="1" s="1"/>
  <c r="V28" i="1"/>
  <c r="M27" i="1"/>
  <c r="W28" i="1"/>
  <c r="Q12" i="1"/>
  <c r="U24" i="1"/>
  <c r="W33" i="1"/>
  <c r="V13" i="1"/>
  <c r="P17" i="1"/>
  <c r="U17" i="1"/>
  <c r="V18" i="1"/>
  <c r="P18" i="1"/>
  <c r="P33" i="1"/>
  <c r="Q33" i="1"/>
  <c r="R33" i="1"/>
  <c r="S33" i="1"/>
  <c r="T33" i="1"/>
  <c r="U33" i="1"/>
  <c r="N33" i="1"/>
  <c r="V33" i="1"/>
  <c r="O33" i="1"/>
  <c r="T18" i="1"/>
  <c r="N18" i="1"/>
  <c r="Q18" i="1"/>
  <c r="Q21" i="1"/>
  <c r="N21" i="1"/>
  <c r="V24" i="1"/>
  <c r="S24" i="1"/>
  <c r="W24" i="1"/>
  <c r="W17" i="1"/>
  <c r="Q17" i="1"/>
  <c r="O17" i="1"/>
  <c r="T17" i="1"/>
  <c r="N17" i="1"/>
  <c r="R17" i="1"/>
  <c r="V17" i="1"/>
  <c r="R21" i="1"/>
  <c r="N23" i="1"/>
  <c r="S21" i="1"/>
  <c r="P21" i="1"/>
  <c r="R14" i="1"/>
  <c r="O22" i="1"/>
  <c r="O21" i="1"/>
  <c r="U22" i="1"/>
  <c r="Q23" i="1"/>
  <c r="V21" i="1"/>
  <c r="V26" i="1"/>
  <c r="W8" i="1"/>
  <c r="W35" i="1"/>
  <c r="N35" i="1"/>
  <c r="Q35" i="1"/>
  <c r="U35" i="1"/>
  <c r="O35" i="1"/>
  <c r="V35" i="1"/>
  <c r="T35" i="1"/>
  <c r="S35" i="1"/>
  <c r="U20" i="1"/>
  <c r="N20" i="1"/>
  <c r="W26" i="1"/>
  <c r="P24" i="1"/>
  <c r="T26" i="1"/>
  <c r="Q26" i="1"/>
  <c r="N26" i="1"/>
  <c r="T24" i="1"/>
  <c r="P26" i="1"/>
  <c r="V22" i="1"/>
  <c r="R24" i="1"/>
  <c r="O26" i="1"/>
  <c r="T22" i="1"/>
  <c r="V25" i="1"/>
  <c r="Q24" i="1"/>
  <c r="Q22" i="1"/>
  <c r="P12" i="1"/>
  <c r="T14" i="1"/>
  <c r="S13" i="1"/>
  <c r="N14" i="1"/>
  <c r="O14" i="1"/>
  <c r="R35" i="1"/>
  <c r="P35" i="1"/>
  <c r="N22" i="1"/>
  <c r="T23" i="1"/>
  <c r="V20" i="1"/>
  <c r="S23" i="1"/>
  <c r="O20" i="1"/>
  <c r="N24" i="1"/>
  <c r="S20" i="1"/>
  <c r="W20" i="1"/>
  <c r="O23" i="1"/>
  <c r="T20" i="1"/>
  <c r="R22" i="1"/>
  <c r="Q25" i="1"/>
  <c r="T25" i="1"/>
  <c r="P20" i="1"/>
  <c r="N25" i="1"/>
  <c r="U25" i="1"/>
  <c r="V23" i="1"/>
  <c r="R25" i="1"/>
  <c r="R20" i="1"/>
  <c r="Q20" i="1"/>
  <c r="S26" i="1"/>
  <c r="W25" i="1"/>
  <c r="O25" i="1"/>
  <c r="S25" i="1"/>
  <c r="P23" i="1"/>
  <c r="W23" i="1"/>
  <c r="U26" i="1"/>
  <c r="O24" i="1"/>
  <c r="U23" i="1"/>
  <c r="N12" i="1"/>
  <c r="R12" i="1"/>
  <c r="V12" i="1"/>
  <c r="W18" i="1"/>
  <c r="P13" i="1"/>
  <c r="U18" i="1"/>
  <c r="W13" i="1"/>
  <c r="Q13" i="1"/>
  <c r="N13" i="1"/>
  <c r="U13" i="1"/>
  <c r="R13" i="1"/>
  <c r="S12" i="1"/>
  <c r="S18" i="1"/>
  <c r="W12" i="1"/>
  <c r="T12" i="1"/>
  <c r="R18" i="1"/>
  <c r="U12" i="1"/>
  <c r="O12" i="1"/>
  <c r="O18" i="1"/>
  <c r="W22" i="1"/>
  <c r="P22" i="1"/>
  <c r="T21" i="1"/>
  <c r="U21" i="1"/>
  <c r="V14" i="1"/>
  <c r="Q14" i="1"/>
  <c r="T13" i="1"/>
  <c r="O13" i="1"/>
  <c r="W14" i="1"/>
  <c r="P14" i="1"/>
  <c r="S17" i="1"/>
  <c r="U14" i="1"/>
  <c r="O10" i="1"/>
  <c r="Q10" i="1"/>
  <c r="V10" i="1"/>
  <c r="S10" i="1"/>
  <c r="T10" i="1"/>
  <c r="W10" i="1"/>
  <c r="U10" i="1"/>
  <c r="P10" i="1"/>
  <c r="N10" i="1"/>
  <c r="W9" i="1"/>
  <c r="U16" i="1"/>
  <c r="T16" i="1"/>
  <c r="P16" i="1"/>
  <c r="R16" i="1"/>
  <c r="Q16" i="1"/>
  <c r="W16" i="1"/>
  <c r="O16" i="1"/>
  <c r="V16" i="1"/>
  <c r="N16" i="1"/>
  <c r="S16" i="1"/>
  <c r="I34" i="1" l="1"/>
  <c r="C34" i="1" s="1"/>
  <c r="S34" i="1" s="1"/>
  <c r="D6" i="1"/>
  <c r="F6" i="1"/>
  <c r="E6" i="1"/>
  <c r="G6" i="1"/>
  <c r="C11" i="1"/>
  <c r="U11" i="1" s="1"/>
  <c r="I27" i="1"/>
  <c r="I19" i="1"/>
  <c r="C19" i="1" s="1"/>
  <c r="S19" i="1" s="1"/>
  <c r="I11" i="1"/>
  <c r="I7" i="1"/>
  <c r="T31" i="1"/>
  <c r="S28" i="1"/>
  <c r="S30" i="1"/>
  <c r="U28" i="1"/>
  <c r="C32" i="1"/>
  <c r="S32" i="1" s="1"/>
  <c r="M6" i="1"/>
  <c r="K6" i="1"/>
  <c r="V30" i="1"/>
  <c r="L6" i="1"/>
  <c r="U30" i="1"/>
  <c r="O30" i="1"/>
  <c r="N30" i="1"/>
  <c r="W30" i="1"/>
  <c r="R30" i="1"/>
  <c r="Q30" i="1"/>
  <c r="P30" i="1"/>
  <c r="J6" i="1"/>
  <c r="T30" i="1"/>
  <c r="R28" i="1"/>
  <c r="T28" i="1"/>
  <c r="Q28" i="1"/>
  <c r="P28" i="1"/>
  <c r="O28" i="1"/>
  <c r="N28" i="1"/>
  <c r="Q31" i="1"/>
  <c r="U31" i="1"/>
  <c r="N31" i="1"/>
  <c r="R31" i="1"/>
  <c r="S31" i="1"/>
  <c r="W31" i="1"/>
  <c r="V31" i="1"/>
  <c r="P31" i="1"/>
  <c r="O31" i="1"/>
  <c r="W15" i="1"/>
  <c r="R15" i="1"/>
  <c r="O15" i="1"/>
  <c r="V15" i="1"/>
  <c r="T15" i="1"/>
  <c r="Q15" i="1"/>
  <c r="S15" i="1"/>
  <c r="P15" i="1"/>
  <c r="U15" i="1"/>
  <c r="N15" i="1"/>
  <c r="O34" i="1"/>
  <c r="W34" i="1"/>
  <c r="U34" i="1"/>
  <c r="R34" i="1"/>
  <c r="V34" i="1"/>
  <c r="P34" i="1"/>
  <c r="N34" i="1"/>
  <c r="T34" i="1"/>
  <c r="Q34" i="1"/>
  <c r="Q19" i="1"/>
  <c r="O19" i="1"/>
  <c r="W19" i="1"/>
  <c r="R19" i="1"/>
  <c r="V19" i="1"/>
  <c r="N19" i="1"/>
  <c r="T19" i="1"/>
  <c r="U19" i="1" l="1"/>
  <c r="R11" i="1"/>
  <c r="C7" i="1"/>
  <c r="S7" i="1" s="1"/>
  <c r="T11" i="1"/>
  <c r="S11" i="1"/>
  <c r="N11" i="1"/>
  <c r="W11" i="1"/>
  <c r="Q11" i="1"/>
  <c r="P11" i="1"/>
  <c r="V11" i="1"/>
  <c r="O11" i="1"/>
  <c r="P19" i="1"/>
  <c r="I6" i="1"/>
  <c r="C6" i="1" s="1"/>
  <c r="S6" i="1" s="1"/>
  <c r="C27" i="1"/>
  <c r="S27" i="1" s="1"/>
  <c r="Q32" i="1"/>
  <c r="N32" i="1"/>
  <c r="U32" i="1"/>
  <c r="V32" i="1"/>
  <c r="O32" i="1"/>
  <c r="R32" i="1"/>
  <c r="T32" i="1"/>
  <c r="W32" i="1"/>
  <c r="P32" i="1"/>
  <c r="W7" i="1" l="1"/>
  <c r="T7" i="1"/>
  <c r="U7" i="1"/>
  <c r="N7" i="1"/>
  <c r="V7" i="1"/>
  <c r="O7" i="1"/>
  <c r="P7" i="1"/>
  <c r="Q7" i="1"/>
  <c r="R7" i="1"/>
  <c r="O6" i="1"/>
  <c r="T6" i="1"/>
  <c r="P6" i="1"/>
  <c r="N6" i="1"/>
  <c r="W6" i="1"/>
  <c r="Q6" i="1"/>
  <c r="R6" i="1"/>
  <c r="U6" i="1"/>
  <c r="V6" i="1"/>
  <c r="W27" i="1"/>
  <c r="T27" i="1"/>
  <c r="Q27" i="1"/>
  <c r="O27" i="1"/>
  <c r="N27" i="1"/>
  <c r="R27" i="1"/>
  <c r="P27" i="1"/>
  <c r="U27" i="1"/>
  <c r="V2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<sst xmlns="http://schemas.openxmlformats.org/spreadsheetml/2006/main" count="144" uniqueCount="133">
  <si>
    <t>Saturs!A1</t>
  </si>
  <si>
    <t>Pārskats par ārstniecības iestāžu norādītajām triāžas prioritāšu grupām stacionārajās kartēs</t>
  </si>
  <si>
    <t>Ārstniecības iestāde (AI)</t>
  </si>
  <si>
    <t>AI kods</t>
  </si>
  <si>
    <t>Hospitalizāciju skaits kopā</t>
  </si>
  <si>
    <r>
      <t xml:space="preserve">Triāžas prioritāte*, 
</t>
    </r>
    <r>
      <rPr>
        <sz val="10"/>
        <rFont val="Calibri"/>
        <family val="2"/>
        <charset val="186"/>
        <scheme val="minor"/>
      </rPr>
      <t>absolūtos skaitļos</t>
    </r>
  </si>
  <si>
    <r>
      <t xml:space="preserve">Triāžas prioritāte nav norādīta, 
</t>
    </r>
    <r>
      <rPr>
        <sz val="10"/>
        <rFont val="Calibri"/>
        <family val="2"/>
        <charset val="186"/>
        <scheme val="minor"/>
      </rPr>
      <t>absolūtos skaitļos</t>
    </r>
  </si>
  <si>
    <r>
      <t xml:space="preserve">Triāžas prioritāte*, 
</t>
    </r>
    <r>
      <rPr>
        <sz val="10"/>
        <rFont val="Calibri"/>
        <family val="2"/>
        <charset val="186"/>
        <scheme val="minor"/>
      </rPr>
      <t>procentuāli</t>
    </r>
  </si>
  <si>
    <r>
      <t xml:space="preserve">Triāžas prioritāte nav norādīta, 
</t>
    </r>
    <r>
      <rPr>
        <sz val="10"/>
        <rFont val="Calibri"/>
        <family val="2"/>
        <charset val="186"/>
        <scheme val="minor"/>
      </rPr>
      <t>procentuāli</t>
    </r>
  </si>
  <si>
    <t>U1</t>
  </si>
  <si>
    <t>U2</t>
  </si>
  <si>
    <t>U3</t>
  </si>
  <si>
    <t>U4</t>
  </si>
  <si>
    <t>U5</t>
  </si>
  <si>
    <r>
      <t xml:space="preserve">Kopā, </t>
    </r>
    <r>
      <rPr>
        <b/>
        <i/>
        <sz val="10"/>
        <rFont val="Calibri"/>
        <family val="2"/>
        <charset val="186"/>
        <scheme val="minor"/>
      </rPr>
      <t>tajā skaitā</t>
    </r>
  </si>
  <si>
    <t>bērni</t>
  </si>
  <si>
    <t>dzemdību palīdzība</t>
  </si>
  <si>
    <t>plānveida palīdzība</t>
  </si>
  <si>
    <t>citi</t>
  </si>
  <si>
    <t>3=4+5+6+7+8+9</t>
  </si>
  <si>
    <t>9=10+ 11+12+13</t>
  </si>
  <si>
    <t>14=4/3*100</t>
  </si>
  <si>
    <t>15=5/3*100</t>
  </si>
  <si>
    <t>16=6/3*100</t>
  </si>
  <si>
    <t>17=7/3*100</t>
  </si>
  <si>
    <t>18=8/3*100</t>
  </si>
  <si>
    <t>19=9/3*100</t>
  </si>
  <si>
    <t>20=10/3*100</t>
  </si>
  <si>
    <t>21=11/3*100</t>
  </si>
  <si>
    <t>22=12/3*100</t>
  </si>
  <si>
    <t>23=13/3*100</t>
  </si>
  <si>
    <t>KOPĀ/ VIDĒJI ārstniecības iestādēs</t>
  </si>
  <si>
    <t>V līmeņa ārstniecības iestādes kopā</t>
  </si>
  <si>
    <t>Bērnu klīniskā universitātes slimnīca</t>
  </si>
  <si>
    <t>010011804</t>
  </si>
  <si>
    <t>Paula Stradiņa klīniskā universitātes slimnīca</t>
  </si>
  <si>
    <t>010011803</t>
  </si>
  <si>
    <t>Rīgas Austrumu klīniskā universitātes slimnīca</t>
  </si>
  <si>
    <t>010000234</t>
  </si>
  <si>
    <t>IV līmeņa ārstniecības iestādes kopā</t>
  </si>
  <si>
    <t>Daugavpils reģionālā slimnīca</t>
  </si>
  <si>
    <t>050020401</t>
  </si>
  <si>
    <t>Jelgavas pilsētas slimnīca</t>
  </si>
  <si>
    <t>090020301</t>
  </si>
  <si>
    <t>Jēkabpils reģionālā slimnīca</t>
  </si>
  <si>
    <t>110000048</t>
  </si>
  <si>
    <t>Liepājas reģionālā slimnīca</t>
  </si>
  <si>
    <t>170020401</t>
  </si>
  <si>
    <t>Rēzeknes slimnīca</t>
  </si>
  <si>
    <t>210020301</t>
  </si>
  <si>
    <t>Vidzemes slimnīca</t>
  </si>
  <si>
    <t>250000092</t>
  </si>
  <si>
    <t>Ziemeļkurzemes reģionālā slimnīca</t>
  </si>
  <si>
    <t>270020302</t>
  </si>
  <si>
    <t>III līmeņa ārstniecības iestādes</t>
  </si>
  <si>
    <t>Balvu un Gulbenes slimnīcu apvienība</t>
  </si>
  <si>
    <t>500200052</t>
  </si>
  <si>
    <t>Cēsu klīnika</t>
  </si>
  <si>
    <t>420200052</t>
  </si>
  <si>
    <t>Dobeles un apkārtnes slimnīca</t>
  </si>
  <si>
    <t>460200036</t>
  </si>
  <si>
    <t>Jūrmalas slimnīca</t>
  </si>
  <si>
    <t>130020302</t>
  </si>
  <si>
    <t>Kuldīgas slimnīca</t>
  </si>
  <si>
    <t>620200038</t>
  </si>
  <si>
    <t>Madonas slimnīca</t>
  </si>
  <si>
    <t>700200041</t>
  </si>
  <si>
    <t>Ogres rajona slimnīca</t>
  </si>
  <si>
    <t>740200008</t>
  </si>
  <si>
    <t>V līmeņa specializētās ārstniecības iestādes**</t>
  </si>
  <si>
    <t>Traumatoloģijas un ortopēdijas slimnīca</t>
  </si>
  <si>
    <t>010011401</t>
  </si>
  <si>
    <t>Specializētās ārstniecības iestādes**</t>
  </si>
  <si>
    <t>Rīgas 2. slimnīca</t>
  </si>
  <si>
    <t>010020302</t>
  </si>
  <si>
    <t>*Dati atlasīti pēc ārstniecības iestāžu ievadīto pacientu grupu kodiem</t>
  </si>
  <si>
    <r>
      <t xml:space="preserve">Pamatojoties uz Nacionālā veselības dienesta mājas lapā norādīto Līgumu dokumentu informāciju </t>
    </r>
    <r>
      <rPr>
        <i/>
        <sz val="10"/>
        <color theme="1"/>
        <rFont val="Calibri"/>
        <family val="2"/>
        <charset val="186"/>
        <scheme val="minor"/>
      </rPr>
      <t>Pacientu triāžas kārtība neatliekamās medicīniskās palīdzības uzņemšanas nodaļā un triāžas forma</t>
    </r>
    <r>
      <rPr>
        <sz val="10"/>
        <color theme="1"/>
        <rFont val="Calibri"/>
        <family val="2"/>
        <charset val="186"/>
        <scheme val="minor"/>
      </rPr>
      <t xml:space="preserve"> (https://www.vmnvd.gov.lv/lv/pacientu-triazas-kartiba-neatliekamas-mediciniskas-palidzibas-uznemsanas-nodala-un-triazas-forma). </t>
    </r>
  </si>
  <si>
    <t>Triāžas prioritāti raksturojošais vēlamais ārsta apskates gaidīšanas laiks lielas pacientu plūsmas gadījumā pēc Līgumu dokumentos ietvertās informācijas:</t>
  </si>
  <si>
    <t>Triāžas prioritātes līmenis</t>
  </si>
  <si>
    <t>Gaidīšanas laiks minūtēs uz ārsta pieņemšanu</t>
  </si>
  <si>
    <t>1.prioritāte</t>
  </si>
  <si>
    <t>2.prioritāte</t>
  </si>
  <si>
    <t>10-15</t>
  </si>
  <si>
    <t>3. prioritāte</t>
  </si>
  <si>
    <t>30-60</t>
  </si>
  <si>
    <t>4. prioritāte</t>
  </si>
  <si>
    <t>120-240</t>
  </si>
  <si>
    <t>5. prioritāte</t>
  </si>
  <si>
    <t>240-nav ierobežots</t>
  </si>
  <si>
    <t>** Pārskatā iekļautas tikai attiecīgās slimnīcu grupas slimnīcas, kurām jāveic pacientu triāžas šifrēšana</t>
  </si>
  <si>
    <t>Pārskata nosaukums</t>
  </si>
  <si>
    <t>Metadatu versija</t>
  </si>
  <si>
    <t>2023.gads</t>
  </si>
  <si>
    <t>Pamatojums datu savākšanai</t>
  </si>
  <si>
    <t>Regularitāte (datu atjaunošanas biežums)</t>
  </si>
  <si>
    <t>Reizi pusgadā</t>
  </si>
  <si>
    <t>Izpildes termiņš</t>
  </si>
  <si>
    <t>Pusgada dati līdz attiecīgā gada 31.07., gada dati līdz nākamā gada 15.02.</t>
  </si>
  <si>
    <t>Datu avots (Sistēma, fails utml.nosaukums)</t>
  </si>
  <si>
    <t>Nacionālā veselības dienesta Vadības informācijas sistēmas Stacionāro pakalpojumu datu bāze (SPANS)</t>
  </si>
  <si>
    <t>Pārskata pasūtītājs (Struktūrvienība)</t>
  </si>
  <si>
    <t>ĀPD SPN</t>
  </si>
  <si>
    <t>Atbildīgais izpildītājs  (Struktūrvienība)</t>
  </si>
  <si>
    <t>DPAN</t>
  </si>
  <si>
    <t>Reglamentējošie dokumenti (NVD rīkojums par operatīvajiem pārskatiem)</t>
  </si>
  <si>
    <t>Publicēšanas vieta NVD diskos</t>
  </si>
  <si>
    <t>Publicēšanas vieta publiskā vidē</t>
  </si>
  <si>
    <t>NVD mājas lapa</t>
  </si>
  <si>
    <t>Metadati (visi parametri, kas nepieciešami pārskata sagatavošanā)</t>
  </si>
  <si>
    <t>Aprēķins</t>
  </si>
  <si>
    <t>(Attiecīgās hospitalizācijas grupas hospitalizāciju skaits / Hospitalizāciju skaits) *100</t>
  </si>
  <si>
    <t>Skaitītājs</t>
  </si>
  <si>
    <t>Attiecīgās hospitalizācijas grupas hospitalizāciju skaits.
Izdalītās grupas:
1) uzrādīta triāžas prioritāte U1 - Pacients, kuram ieteicamais gaidīšanas laiks lielas pacientu plūsmas gadījumā līdz ārsta apskatei ir 0 minūtes;
2) uzrādīta triāžas prioritāte U2 - Pacients, kuram ieteicamais gaidīšanas laiks lielas pacientu plūsmas gadījumā līdz ārsta apskatei ir 10-15 minūtes;
3) uzrādīta triāžas prioritāte U3 - Pacients, kuram ieteicamais gaidīšanas laiks lielas pacientu plūsmas gadījumā līdz ārsta apskatei ir 30-60 minūtes;
4) uzrādīta triāžas prioritāte U4 - Pacients, kuram ieteicamais gaidīšanas laiks lielas pacientu plūsmas gadījumā līdz ārsta apskatei ir 120-240 minūtes;
5) uzrādīta triāžas prioritāte U5 - Pacients, kuram ieteicamais gaidīšanas laiks lielas pacientu plūsmas gadījumā līdz ārsta apskatei ir 240-bez ierobežojuma minūtes;
5) nav uzrādīta triāžas prioritāte kopā;
6) nav uzrādīta triāžas prioritāte bērni;
7) nav uzrādīta triāžas prioritāte dzemdības;
8) nav uzrādīta triāžas prioritāte plānveida hospitalizācijas;
9) nav uzrādīta triāžas prioritāte plānveida citi (nav uzrādīta triāžas prioritāte kopā- bērni-dzemdības-plānveida hospitalizācijas)
Ja hospitalizācija  iederas vairākās grupās, tās piederība grupai tiek noteikta ievērojot grupas prioritāti - 1. punktā minētā grupa ar augstāko prioritāti un 9. punktā minētā grupa ar zemāko prioritāti</t>
  </si>
  <si>
    <t>Saucējs</t>
  </si>
  <si>
    <t>Hospitalizāciju skaits</t>
  </si>
  <si>
    <t>Iekļaušanas kritēriji</t>
  </si>
  <si>
    <t>Visi attiecīgā perioda uzskaites dokumenti statusā "apmaksājams".
Uzrādīto triāžas prioritāti noska pēc ievadīto pacientu grupu kodiem:
U1 - Pacients, kuram stacionāro neatliekamo palīdzību slimnīcas uzņemšanas nodaļā sniedz atbilstoši triāžas 1.prioritātei;
U2 - Pacients, kuram stacionāro neatliekamo palīdzību slimnīcas uzņemšanas nodaļā sniedz atbilstoši triāžas 2.prioritātei;
U3 - Pacients, kuram stacionāro neatliekamo palīdzību slimnīcas uzņemšanas nodaļā sniedz atbilstoši triāžas 3.prioritātei;
U4 - Pacients, kuram stacionāro neatliekamo palīdzību slimnīcas uzņemšanas nodaļā sniedz atbilstoši triāžas 4.prioritātei;
U5 - Pacients, kuram stacionāro neatliekamo palīdzību slimnīcas uzņemšanas nodaļā sniedz atbilstoši triāžas 5.prioritātei;
Gadījumā, kad stacionārajā kartē uzrādīti divas atšķirīgas triāžas prioritātes, informācija tiek koriģēta uz nopietnāko prioritāti (ar īsāko medicīniskās palīdzības gaidīšanas laika intervālu)
Uzskaites dokumentos, kur nav norādīta neviena no triāžas prioritātēm, kartes tiek grupētas ievērojot sekojošu prioritāti:
1.       Bērni- pacienta vecums uz iestāšanos mazāks kā 18 gadi
2.       Dzemdības- pacientei veikta kāda no dzemdību maipulācijām (16100 - Dzemdības ārpus stacionāra; 16106 - Fizioloģiskās dzemdības, 16107 - Dzemdības dzemdību patoloģijas gadījumā, 16108 - Dzemdības ekstraģenitālas patoloģijas gadījumā. 16115 – Ķeizargrieziens)
3.       Plānveida iestāšanās kustības kods: 16 vai 19
4.       Cits. Visi citi, kam nav norādīta neviena no triāžas prioritātēm</t>
  </si>
  <si>
    <t>Izslēgšanas kritēriji</t>
  </si>
  <si>
    <t>Nav</t>
  </si>
  <si>
    <t>II līmeņa ārstniecības iestādes**</t>
  </si>
  <si>
    <t>Preiļu slimnīca</t>
  </si>
  <si>
    <t>760200002</t>
  </si>
  <si>
    <t>360200027</t>
  </si>
  <si>
    <t>900200046</t>
  </si>
  <si>
    <t>Alūksnes slimnīca</t>
  </si>
  <si>
    <t>Krāslavas slimnīca</t>
  </si>
  <si>
    <t>Tukuma slimnīca</t>
  </si>
  <si>
    <t>600200001</t>
  </si>
  <si>
    <t>Atskaite ietver stacionārās kartes apmaksājamā statusā, ar izrakstīšanas datumu no 01.01.2024. līdz 31.12.2024.</t>
  </si>
  <si>
    <t>Pārskata periods: 2024. gads</t>
  </si>
  <si>
    <t>Pārskata sagatavotājs: Aija Ratke</t>
  </si>
  <si>
    <t>Tālr.: 67519982</t>
  </si>
  <si>
    <t>Datums: 16.02.2025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</si>
</sst>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1" x14ac:knownFonts="1">
    <font>
      <sz val="12"/>
      <name val="Arial"/>
      <family val="2"/>
      <charset val="186"/>
    </font>
    <font>
      <sz val="11"/>
      <color theme="1"/>
      <name val="Calibri"/>
      <family val="2"/>
      <charset val="186"/>
      <scheme val="minor"/>
    </font>
    <font>
      <b/>
      <sz val="11"/>
      <color theme="1"/>
      <name val="Calibri"/>
      <family val="2"/>
      <charset val="186"/>
      <scheme val="minor"/>
    </font>
    <font>
      <sz val="12"/>
      <name val="Arial"/>
      <family val="2"/>
      <charset val="186"/>
    </font>
    <font>
      <sz val="10"/>
      <name val="Calibri"/>
      <family val="2"/>
      <charset val="186"/>
      <scheme val="minor"/>
    </font>
    <font>
      <u/>
      <sz val="12"/>
      <color theme="10"/>
      <name val="Arial"/>
      <family val="2"/>
      <charset val="186"/>
    </font>
    <font>
      <u/>
      <sz val="10"/>
      <color theme="10"/>
      <name val="Calibri"/>
      <family val="2"/>
      <charset val="186"/>
      <scheme val="minor"/>
    </font>
    <font>
      <b/>
      <sz val="14"/>
      <name val="Calibri"/>
      <family val="2"/>
      <charset val="186"/>
      <scheme val="minor"/>
    </font>
    <font>
      <b/>
      <sz val="12"/>
      <name val="Calibri"/>
      <family val="2"/>
      <charset val="186"/>
      <scheme val="minor"/>
    </font>
    <font>
      <sz val="10"/>
      <name val="Arial"/>
      <family val="2"/>
    </font>
    <font>
      <b/>
      <sz val="10"/>
      <name val="Calibri"/>
      <family val="2"/>
      <charset val="186"/>
      <scheme val="minor"/>
    </font>
    <font>
      <sz val="10"/>
      <color theme="1"/>
      <name val="Calibri"/>
      <family val="2"/>
      <charset val="186"/>
      <scheme val="minor"/>
    </font>
    <font>
      <b/>
      <i/>
      <sz val="10"/>
      <name val="Calibri"/>
      <family val="2"/>
      <charset val="186"/>
      <scheme val="minor"/>
    </font>
    <font>
      <i/>
      <sz val="10"/>
      <name val="Calibri"/>
      <family val="2"/>
      <charset val="186"/>
      <scheme val="minor"/>
    </font>
    <font>
      <sz val="11"/>
      <color theme="1"/>
      <name val="Calibri"/>
      <family val="2"/>
      <scheme val="minor"/>
    </font>
    <font>
      <b/>
      <sz val="10"/>
      <color theme="1"/>
      <name val="Calibri"/>
      <family val="2"/>
      <charset val="186"/>
      <scheme val="minor"/>
    </font>
    <font>
      <b/>
      <i/>
      <sz val="10"/>
      <color theme="1"/>
      <name val="Calibri"/>
      <family val="2"/>
      <charset val="186"/>
      <scheme val="minor"/>
    </font>
    <font>
      <i/>
      <sz val="10"/>
      <color theme="1"/>
      <name val="Calibri"/>
      <family val="2"/>
      <charset val="186"/>
      <scheme val="minor"/>
    </font>
    <font>
      <b/>
      <sz val="11"/>
      <color rgb="FF000000"/>
      <name val="Calibri"/>
      <family val="2"/>
      <charset val="186"/>
      <scheme val="minor"/>
    </font>
    <font>
      <b/>
      <sz val="11"/>
      <name val="Calibri"/>
      <family val="2"/>
      <charset val="186"/>
      <scheme val="minor"/>
    </font>
    <font>
      <sz val="10"/>
      <color rgb="FF000000"/>
      <name val="Calibri"/>
      <family val="2"/>
      <charset val="186"/>
      <scheme val="minor"/>
    </font>
  </fonts>
  <fills count="5">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rgb="FFFDE9D9"/>
        <bgColor rgb="FF000000"/>
      </patternFill>
    </fill>
  </fills>
  <borders count="32">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s>
  <cellStyleXfs count="9">
    <xf numFmtId="0" fontId="0" fillId="0" borderId="0"/>
    <xf numFmtId="0" fontId="5" fillId="0" borderId="0" applyNumberFormat="0" applyFill="0" applyBorder="0" applyAlignment="0" applyProtection="0"/>
    <xf numFmtId="0" fontId="3" fillId="0" borderId="0"/>
    <xf numFmtId="0" fontId="3" fillId="0" borderId="0"/>
    <xf numFmtId="0" fontId="9" fillId="0" borderId="0"/>
    <xf numFmtId="0" fontId="9" fillId="0" borderId="0"/>
    <xf numFmtId="9" fontId="14" fillId="0" borderId="0" applyFont="0" applyFill="0" applyBorder="0" applyAlignment="0" applyProtection="0"/>
    <xf numFmtId="0" fontId="1" fillId="0" borderId="0"/>
    <xf numFmtId="0" fontId="14" fillId="0" borderId="0"/>
  </cellStyleXfs>
  <cellXfs count="115">
    <xf numFmtId="0" fontId="0" fillId="0" borderId="0" xfId="0"/>
    <xf numFmtId="0" fontId="4" fillId="0" borderId="0" xfId="0" applyFont="1"/>
    <xf numFmtId="0" fontId="6" fillId="0" borderId="0" xfId="1" applyFont="1"/>
    <xf numFmtId="0" fontId="4" fillId="0" borderId="0" xfId="2" applyFont="1"/>
    <xf numFmtId="0" fontId="8" fillId="0" borderId="0" xfId="3" applyFont="1" applyAlignment="1">
      <alignment horizontal="left" vertical="center"/>
    </xf>
    <xf numFmtId="0" fontId="4" fillId="0" borderId="0" xfId="4" applyFont="1"/>
    <xf numFmtId="0" fontId="11" fillId="0" borderId="0" xfId="0" applyFont="1" applyAlignment="1">
      <alignment wrapText="1"/>
    </xf>
    <xf numFmtId="0" fontId="10" fillId="0" borderId="10" xfId="5" applyFont="1" applyBorder="1" applyAlignment="1">
      <alignment horizontal="center" vertical="center" wrapText="1"/>
    </xf>
    <xf numFmtId="0" fontId="4" fillId="0" borderId="10" xfId="5" applyFont="1" applyBorder="1" applyAlignment="1">
      <alignment horizontal="center" vertical="center" wrapText="1"/>
    </xf>
    <xf numFmtId="0" fontId="4" fillId="0" borderId="13" xfId="5" applyFont="1" applyBorder="1" applyAlignment="1">
      <alignment horizontal="center" vertical="center" wrapText="1"/>
    </xf>
    <xf numFmtId="0" fontId="4" fillId="0" borderId="11" xfId="5" applyFont="1" applyBorder="1" applyAlignment="1">
      <alignment horizontal="center" vertical="center" wrapText="1"/>
    </xf>
    <xf numFmtId="0" fontId="13" fillId="0" borderId="13" xfId="5" applyFont="1" applyBorder="1" applyAlignment="1">
      <alignment horizontal="center" vertical="center" wrapText="1"/>
    </xf>
    <xf numFmtId="0" fontId="13" fillId="0" borderId="11" xfId="5" applyFont="1" applyBorder="1" applyAlignment="1">
      <alignment horizontal="center" vertical="center" wrapText="1"/>
    </xf>
    <xf numFmtId="0" fontId="4" fillId="0" borderId="14" xfId="5" applyFont="1" applyBorder="1" applyAlignment="1">
      <alignment horizontal="center" vertical="center" wrapText="1"/>
    </xf>
    <xf numFmtId="0" fontId="10" fillId="0" borderId="14" xfId="5" applyFont="1" applyBorder="1" applyAlignment="1">
      <alignment horizontal="center" vertical="center" wrapText="1"/>
    </xf>
    <xf numFmtId="0" fontId="15" fillId="0" borderId="0" xfId="0" applyFont="1"/>
    <xf numFmtId="3" fontId="11" fillId="0" borderId="13" xfId="0" applyNumberFormat="1" applyFont="1" applyBorder="1"/>
    <xf numFmtId="3" fontId="17" fillId="0" borderId="13" xfId="0" applyNumberFormat="1" applyFont="1" applyBorder="1"/>
    <xf numFmtId="164" fontId="11" fillId="0" borderId="13" xfId="6" applyNumberFormat="1" applyFont="1" applyFill="1" applyBorder="1"/>
    <xf numFmtId="164" fontId="17" fillId="0" borderId="13" xfId="6" applyNumberFormat="1" applyFont="1" applyFill="1" applyBorder="1"/>
    <xf numFmtId="0" fontId="11" fillId="0" borderId="0" xfId="0" applyFont="1"/>
    <xf numFmtId="0" fontId="11" fillId="0" borderId="0" xfId="0" applyFont="1" applyAlignment="1">
      <alignment horizontal="left" wrapText="1"/>
    </xf>
    <xf numFmtId="0" fontId="11" fillId="0" borderId="0" xfId="0" applyFont="1" applyAlignment="1">
      <alignment horizontal="left"/>
    </xf>
    <xf numFmtId="0" fontId="2" fillId="0" borderId="13" xfId="0" applyFont="1" applyBorder="1" applyAlignment="1">
      <alignment vertical="center"/>
    </xf>
    <xf numFmtId="0" fontId="2" fillId="0" borderId="13" xfId="0" applyFont="1" applyBorder="1" applyAlignment="1">
      <alignment horizontal="center" vertical="center" wrapText="1"/>
    </xf>
    <xf numFmtId="0" fontId="15" fillId="0" borderId="0" xfId="0" applyFont="1" applyAlignment="1">
      <alignment vertical="center"/>
    </xf>
    <xf numFmtId="0" fontId="11" fillId="0" borderId="13" xfId="0" applyFont="1" applyBorder="1"/>
    <xf numFmtId="0" fontId="11" fillId="0" borderId="13" xfId="0" applyFont="1" applyBorder="1" applyAlignment="1">
      <alignment horizontal="center"/>
    </xf>
    <xf numFmtId="0" fontId="11" fillId="0" borderId="13" xfId="0" applyFont="1" applyBorder="1" applyAlignment="1">
      <alignment vertical="center"/>
    </xf>
    <xf numFmtId="0" fontId="11" fillId="0" borderId="13" xfId="0" applyFont="1" applyBorder="1" applyAlignment="1">
      <alignment horizontal="center" vertical="center" wrapText="1"/>
    </xf>
    <xf numFmtId="0" fontId="11" fillId="0" borderId="0" xfId="0" applyFont="1" applyAlignment="1">
      <alignment vertical="center"/>
    </xf>
    <xf numFmtId="0" fontId="18" fillId="2" borderId="13" xfId="0" applyFont="1" applyFill="1" applyBorder="1" applyAlignment="1">
      <alignment horizontal="center" vertical="center" wrapText="1"/>
    </xf>
    <xf numFmtId="0" fontId="19" fillId="3" borderId="13" xfId="0" applyFont="1" applyFill="1" applyBorder="1" applyAlignment="1">
      <alignment horizontal="left" vertical="center" wrapText="1"/>
    </xf>
    <xf numFmtId="0" fontId="20" fillId="0" borderId="13" xfId="0" applyFont="1" applyBorder="1" applyAlignment="1">
      <alignment wrapText="1"/>
    </xf>
    <xf numFmtId="0" fontId="4" fillId="3" borderId="13" xfId="0" applyFont="1" applyFill="1" applyBorder="1" applyAlignment="1">
      <alignment horizontal="left" vertical="top" wrapText="1"/>
    </xf>
    <xf numFmtId="0" fontId="20" fillId="0" borderId="13" xfId="0" applyFont="1" applyBorder="1"/>
    <xf numFmtId="0" fontId="4" fillId="3" borderId="13" xfId="0" applyFont="1" applyFill="1" applyBorder="1" applyAlignment="1">
      <alignment wrapText="1"/>
    </xf>
    <xf numFmtId="0" fontId="20" fillId="4" borderId="13" xfId="0" applyFont="1" applyFill="1" applyBorder="1"/>
    <xf numFmtId="0" fontId="4" fillId="0" borderId="13" xfId="0" applyFont="1" applyBorder="1"/>
    <xf numFmtId="0" fontId="4" fillId="0" borderId="13" xfId="0" applyFont="1" applyBorder="1" applyAlignment="1">
      <alignment wrapText="1"/>
    </xf>
    <xf numFmtId="0" fontId="10" fillId="0" borderId="15" xfId="5" applyFont="1" applyBorder="1" applyAlignment="1">
      <alignment horizontal="center" vertical="center" wrapText="1"/>
    </xf>
    <xf numFmtId="0" fontId="10" fillId="0" borderId="17" xfId="5" applyFont="1" applyBorder="1" applyAlignment="1">
      <alignment horizontal="center" vertical="center" wrapText="1"/>
    </xf>
    <xf numFmtId="0" fontId="4" fillId="0" borderId="15" xfId="5" applyFont="1" applyBorder="1" applyAlignment="1">
      <alignment horizontal="center" vertical="center" wrapText="1"/>
    </xf>
    <xf numFmtId="0" fontId="4" fillId="0" borderId="18" xfId="5" applyFont="1" applyBorder="1" applyAlignment="1">
      <alignment horizontal="center" vertical="center" wrapText="1"/>
    </xf>
    <xf numFmtId="0" fontId="4" fillId="0" borderId="16" xfId="5" applyFont="1" applyBorder="1" applyAlignment="1">
      <alignment horizontal="center" vertical="center" wrapText="1"/>
    </xf>
    <xf numFmtId="0" fontId="13" fillId="0" borderId="18" xfId="5" applyFont="1" applyBorder="1" applyAlignment="1">
      <alignment horizontal="center" vertical="center" wrapText="1"/>
    </xf>
    <xf numFmtId="0" fontId="13" fillId="0" borderId="16" xfId="5" applyFont="1" applyBorder="1" applyAlignment="1">
      <alignment horizontal="center" vertical="center" wrapText="1"/>
    </xf>
    <xf numFmtId="0" fontId="4" fillId="0" borderId="19" xfId="5" applyFont="1" applyBorder="1" applyAlignment="1">
      <alignment horizontal="center" vertical="center" wrapText="1"/>
    </xf>
    <xf numFmtId="0" fontId="10" fillId="0" borderId="19" xfId="5" applyFont="1" applyBorder="1" applyAlignment="1">
      <alignment horizontal="center" vertical="center" wrapText="1"/>
    </xf>
    <xf numFmtId="3" fontId="15" fillId="0" borderId="13" xfId="0" applyNumberFormat="1" applyFont="1" applyBorder="1"/>
    <xf numFmtId="0" fontId="4" fillId="0" borderId="13" xfId="7" applyFont="1" applyBorder="1" applyAlignment="1">
      <alignment horizontal="left" indent="2"/>
    </xf>
    <xf numFmtId="0" fontId="4" fillId="0" borderId="13" xfId="7" applyFont="1" applyBorder="1"/>
    <xf numFmtId="0" fontId="10" fillId="0" borderId="21" xfId="7" applyFont="1" applyBorder="1" applyAlignment="1">
      <alignment horizontal="left" indent="1"/>
    </xf>
    <xf numFmtId="0" fontId="4" fillId="0" borderId="22" xfId="7" applyFont="1" applyBorder="1"/>
    <xf numFmtId="3" fontId="11" fillId="0" borderId="22" xfId="0" applyNumberFormat="1" applyFont="1" applyBorder="1"/>
    <xf numFmtId="3" fontId="15" fillId="0" borderId="22" xfId="0" applyNumberFormat="1" applyFont="1" applyBorder="1"/>
    <xf numFmtId="3" fontId="17" fillId="0" borderId="22" xfId="0" applyNumberFormat="1" applyFont="1" applyBorder="1"/>
    <xf numFmtId="164" fontId="11" fillId="0" borderId="22" xfId="6" applyNumberFormat="1" applyFont="1" applyFill="1" applyBorder="1"/>
    <xf numFmtId="164" fontId="17" fillId="0" borderId="22" xfId="6" applyNumberFormat="1" applyFont="1" applyFill="1" applyBorder="1"/>
    <xf numFmtId="0" fontId="10" fillId="0" borderId="23" xfId="7" applyFont="1" applyBorder="1"/>
    <xf numFmtId="3" fontId="15" fillId="0" borderId="24" xfId="0" applyNumberFormat="1" applyFont="1" applyBorder="1"/>
    <xf numFmtId="164" fontId="15" fillId="0" borderId="24" xfId="6" applyNumberFormat="1" applyFont="1" applyFill="1" applyBorder="1"/>
    <xf numFmtId="164" fontId="16" fillId="0" borderId="24" xfId="6" applyNumberFormat="1" applyFont="1" applyFill="1" applyBorder="1"/>
    <xf numFmtId="164" fontId="16" fillId="0" borderId="25" xfId="6" applyNumberFormat="1" applyFont="1" applyFill="1" applyBorder="1"/>
    <xf numFmtId="3" fontId="10" fillId="0" borderId="27" xfId="5" applyNumberFormat="1" applyFont="1" applyBorder="1" applyAlignment="1">
      <alignment horizontal="right" vertical="center" wrapText="1"/>
    </xf>
    <xf numFmtId="164" fontId="10" fillId="0" borderId="27" xfId="6" applyNumberFormat="1" applyFont="1" applyFill="1" applyBorder="1" applyAlignment="1" applyProtection="1">
      <alignment horizontal="right" vertical="center" wrapText="1"/>
    </xf>
    <xf numFmtId="164" fontId="12" fillId="0" borderId="27" xfId="6" applyNumberFormat="1" applyFont="1" applyFill="1" applyBorder="1" applyAlignment="1" applyProtection="1">
      <alignment horizontal="right" vertical="center" wrapText="1"/>
    </xf>
    <xf numFmtId="164" fontId="12" fillId="0" borderId="28" xfId="6" applyNumberFormat="1" applyFont="1" applyFill="1" applyBorder="1" applyAlignment="1" applyProtection="1">
      <alignment horizontal="right" vertical="center" wrapText="1"/>
    </xf>
    <xf numFmtId="0" fontId="4" fillId="0" borderId="18" xfId="7" applyFont="1" applyBorder="1"/>
    <xf numFmtId="3" fontId="11" fillId="0" borderId="18" xfId="0" applyNumberFormat="1" applyFont="1" applyBorder="1"/>
    <xf numFmtId="3" fontId="17" fillId="0" borderId="18" xfId="0" applyNumberFormat="1" applyFont="1" applyBorder="1"/>
    <xf numFmtId="164" fontId="11" fillId="0" borderId="18" xfId="6" applyNumberFormat="1" applyFont="1" applyFill="1" applyBorder="1"/>
    <xf numFmtId="164" fontId="17" fillId="0" borderId="18" xfId="6" applyNumberFormat="1" applyFont="1" applyFill="1" applyBorder="1"/>
    <xf numFmtId="0" fontId="10" fillId="0" borderId="26" xfId="7" applyFont="1" applyBorder="1"/>
    <xf numFmtId="3" fontId="15" fillId="0" borderId="27" xfId="0" applyNumberFormat="1" applyFont="1" applyBorder="1"/>
    <xf numFmtId="164" fontId="15" fillId="0" borderId="27" xfId="6" applyNumberFormat="1" applyFont="1" applyFill="1" applyBorder="1"/>
    <xf numFmtId="164" fontId="16" fillId="0" borderId="27" xfId="6" applyNumberFormat="1" applyFont="1" applyFill="1" applyBorder="1"/>
    <xf numFmtId="164" fontId="16" fillId="0" borderId="28" xfId="6" applyNumberFormat="1" applyFont="1" applyFill="1" applyBorder="1"/>
    <xf numFmtId="0" fontId="10" fillId="0" borderId="30" xfId="5" applyFont="1" applyBorder="1" applyAlignment="1">
      <alignment horizontal="center" vertical="center" wrapText="1"/>
    </xf>
    <xf numFmtId="0" fontId="4" fillId="0" borderId="22" xfId="7" applyFont="1" applyBorder="1" applyAlignment="1">
      <alignment horizontal="left" indent="2"/>
    </xf>
    <xf numFmtId="0" fontId="10" fillId="0" borderId="20" xfId="7" applyFont="1" applyBorder="1" applyAlignment="1">
      <alignment horizontal="left" indent="1"/>
    </xf>
    <xf numFmtId="0" fontId="4" fillId="0" borderId="18" xfId="7" applyFont="1" applyBorder="1" applyAlignment="1">
      <alignment horizontal="left" indent="2"/>
    </xf>
    <xf numFmtId="0" fontId="10" fillId="0" borderId="26" xfId="7" applyFont="1" applyBorder="1" applyAlignment="1">
      <alignment horizontal="left" indent="1"/>
    </xf>
    <xf numFmtId="0" fontId="10" fillId="0" borderId="27" xfId="7" applyFont="1" applyBorder="1"/>
    <xf numFmtId="0" fontId="4" fillId="0" borderId="31" xfId="7" applyFont="1" applyBorder="1" applyAlignment="1">
      <alignment horizontal="left" indent="2"/>
    </xf>
    <xf numFmtId="0" fontId="4" fillId="0" borderId="31" xfId="7" applyFont="1" applyBorder="1"/>
    <xf numFmtId="3" fontId="11" fillId="0" borderId="31" xfId="0" applyNumberFormat="1" applyFont="1" applyBorder="1"/>
    <xf numFmtId="3" fontId="17" fillId="0" borderId="31" xfId="0" applyNumberFormat="1" applyFont="1" applyBorder="1"/>
    <xf numFmtId="164" fontId="11" fillId="0" borderId="31" xfId="6" applyNumberFormat="1" applyFont="1" applyFill="1" applyBorder="1"/>
    <xf numFmtId="164" fontId="17" fillId="0" borderId="31" xfId="6" applyNumberFormat="1" applyFont="1" applyFill="1" applyBorder="1"/>
    <xf numFmtId="3" fontId="11" fillId="0" borderId="0" xfId="0" applyNumberFormat="1" applyFont="1"/>
    <xf numFmtId="0" fontId="10" fillId="0" borderId="20" xfId="5" applyFont="1" applyBorder="1" applyAlignment="1">
      <alignment horizontal="left" vertical="center" wrapText="1"/>
    </xf>
    <xf numFmtId="0" fontId="4" fillId="0" borderId="23" xfId="7" applyFont="1" applyBorder="1" applyAlignment="1">
      <alignment horizontal="left" indent="2"/>
    </xf>
    <xf numFmtId="0" fontId="4" fillId="0" borderId="24" xfId="7" applyFont="1" applyBorder="1"/>
    <xf numFmtId="3" fontId="11" fillId="0" borderId="24" xfId="0" applyNumberFormat="1" applyFont="1" applyBorder="1"/>
    <xf numFmtId="3" fontId="17" fillId="0" borderId="24" xfId="0" applyNumberFormat="1" applyFont="1" applyBorder="1"/>
    <xf numFmtId="164" fontId="11" fillId="0" borderId="24" xfId="6" applyNumberFormat="1" applyFont="1" applyFill="1" applyBorder="1"/>
    <xf numFmtId="164" fontId="17" fillId="0" borderId="24" xfId="6" applyNumberFormat="1" applyFont="1" applyFill="1" applyBorder="1"/>
    <xf numFmtId="164" fontId="17" fillId="0" borderId="25" xfId="6" applyNumberFormat="1" applyFont="1" applyFill="1" applyBorder="1"/>
    <xf numFmtId="0" fontId="4" fillId="0" borderId="29" xfId="5" applyFont="1" applyBorder="1" applyAlignment="1">
      <alignment horizontal="center" vertical="center" wrapText="1"/>
    </xf>
    <xf numFmtId="0" fontId="17" fillId="0" borderId="0" xfId="8" applyFont="1"/>
    <xf numFmtId="0" fontId="11" fillId="0" borderId="0" xfId="0" applyFont="1" applyAlignment="1">
      <alignment horizontal="left" wrapText="1"/>
    </xf>
    <xf numFmtId="0" fontId="7" fillId="0" borderId="1" xfId="2" applyFont="1" applyBorder="1" applyAlignment="1">
      <alignment horizontal="center" vertical="center" wrapText="1"/>
    </xf>
    <xf numFmtId="0" fontId="7" fillId="0" borderId="0" xfId="2" applyFont="1" applyAlignment="1">
      <alignment horizontal="center" vertical="center" wrapText="1"/>
    </xf>
    <xf numFmtId="0" fontId="10" fillId="0" borderId="2" xfId="5" applyFont="1" applyBorder="1" applyAlignment="1">
      <alignment horizontal="center" vertical="center" wrapText="1"/>
    </xf>
    <xf numFmtId="0" fontId="10" fillId="0" borderId="15"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4" xfId="5" applyFont="1" applyBorder="1" applyAlignment="1">
      <alignment horizontal="center" vertical="center" wrapText="1"/>
    </xf>
    <xf numFmtId="0" fontId="10" fillId="0" borderId="1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6"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9" xfId="5" applyFont="1" applyBorder="1" applyAlignment="1">
      <alignment horizontal="center" vertical="center" wrapText="1"/>
    </xf>
  </cellXfs>
  <cellStyles count="9">
    <cellStyle name="Comma_R0001_veiktais_darbs_2009_UZŅEMŠANAS_NODAĻA 2" xfId="5" xr:uid="{F312BCE9-7F59-4D52-B7C0-BD32A56DCE3A}"/>
    <cellStyle name="Hyperlink" xfId="1" builtinId="8"/>
    <cellStyle name="Normal" xfId="0" builtinId="0"/>
    <cellStyle name="Normal 2" xfId="7" xr:uid="{8FEB3A85-C1C4-4301-9DAA-33ADE135D34B}"/>
    <cellStyle name="Normal 2 2 5" xfId="8" xr:uid="{BE929ABB-184E-44A2-9FAF-AED096676C7A}"/>
    <cellStyle name="Normal 5" xfId="3" xr:uid="{EA8B78F4-2A08-48B8-8818-168B33F9B8CE}"/>
    <cellStyle name="Normal_parskatu_tabulas_uz5_III_rikojumam 2" xfId="2" xr:uid="{74E5301F-9FFE-4407-A436-616FE90C71D3}"/>
    <cellStyle name="Normal_rindu_garums_veidlapa" xfId="4" xr:uid="{9C3E7104-1788-4827-8D9A-64A2A28468BE}"/>
    <cellStyle name="Percent 2 2 2" xfId="6" xr:uid="{6559A3F0-0DBE-431B-9BA1-6B2AACF45802}"/>
  </cellStyles>
  <dxfs count="0"/>
  <tableStyles count="1" defaultTableStyle="TableStyleMedium2" defaultPivotStyle="PivotStyleLight16">
    <tableStyle name="Invisible" pivot="0" table="0" count="0" xr9:uid="{8761597E-9C4F-432E-A515-A541AEAC3AF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ija%20Ratke\Documents\triaza.xlsx" TargetMode="External"/><Relationship Id="rId1" Type="http://schemas.openxmlformats.org/officeDocument/2006/relationships/externalLinkPath" Target="/Users/Aija%20Ratke/Documents/tria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2"/>
      <sheetName val="Sheet1"/>
      <sheetName val="Sheet4"/>
      <sheetName val="Sheet6"/>
      <sheetName val="Sheet7"/>
      <sheetName val="Sheet3"/>
      <sheetName val="Sheet5"/>
    </sheetNames>
    <sheetDataSet>
      <sheetData sheetId="0"/>
      <sheetData sheetId="1"/>
      <sheetData sheetId="2"/>
      <sheetData sheetId="3"/>
      <sheetData sheetId="4">
        <row r="1">
          <cell r="A1" t="str">
            <v>Row Labels</v>
          </cell>
          <cell r="C1">
            <v>1</v>
          </cell>
          <cell r="D1">
            <v>2</v>
          </cell>
          <cell r="E1">
            <v>3</v>
          </cell>
          <cell r="F1">
            <v>4</v>
          </cell>
          <cell r="G1">
            <v>5</v>
          </cell>
          <cell r="I1">
            <v>6</v>
          </cell>
          <cell r="J1">
            <v>7</v>
          </cell>
          <cell r="K1">
            <v>8</v>
          </cell>
          <cell r="L1">
            <v>9</v>
          </cell>
        </row>
        <row r="2">
          <cell r="A2" t="str">
            <v>010000234</v>
          </cell>
          <cell r="B2">
            <v>62242</v>
          </cell>
          <cell r="C2">
            <v>238</v>
          </cell>
          <cell r="D2">
            <v>7004</v>
          </cell>
          <cell r="E2">
            <v>11759</v>
          </cell>
          <cell r="F2">
            <v>12906</v>
          </cell>
          <cell r="G2">
            <v>513</v>
          </cell>
          <cell r="H2">
            <v>29822</v>
          </cell>
          <cell r="I2">
            <v>268</v>
          </cell>
          <cell r="K2">
            <v>26274</v>
          </cell>
          <cell r="L2">
            <v>3280</v>
          </cell>
        </row>
        <row r="3">
          <cell r="A3" t="str">
            <v>010011401</v>
          </cell>
          <cell r="B3">
            <v>7246</v>
          </cell>
          <cell r="D3">
            <v>1</v>
          </cell>
          <cell r="E3">
            <v>2085</v>
          </cell>
          <cell r="F3">
            <v>1537</v>
          </cell>
          <cell r="H3">
            <v>3623</v>
          </cell>
          <cell r="I3">
            <v>40</v>
          </cell>
          <cell r="K3">
            <v>3583</v>
          </cell>
        </row>
        <row r="4">
          <cell r="A4" t="str">
            <v>010011803</v>
          </cell>
          <cell r="B4">
            <v>46825</v>
          </cell>
          <cell r="C4">
            <v>122</v>
          </cell>
          <cell r="D4">
            <v>4662</v>
          </cell>
          <cell r="E4">
            <v>13149</v>
          </cell>
          <cell r="F4">
            <v>2070</v>
          </cell>
          <cell r="G4">
            <v>11</v>
          </cell>
          <cell r="H4">
            <v>26811</v>
          </cell>
          <cell r="I4">
            <v>1257</v>
          </cell>
          <cell r="J4">
            <v>44</v>
          </cell>
          <cell r="K4">
            <v>24004</v>
          </cell>
          <cell r="L4">
            <v>1506</v>
          </cell>
        </row>
        <row r="5">
          <cell r="A5" t="str">
            <v>010011804</v>
          </cell>
          <cell r="B5">
            <v>15054</v>
          </cell>
          <cell r="C5">
            <v>19</v>
          </cell>
          <cell r="D5">
            <v>1070</v>
          </cell>
          <cell r="E5">
            <v>1635</v>
          </cell>
          <cell r="F5">
            <v>1004</v>
          </cell>
          <cell r="G5">
            <v>47</v>
          </cell>
          <cell r="H5">
            <v>11279</v>
          </cell>
          <cell r="I5">
            <v>11015</v>
          </cell>
          <cell r="K5">
            <v>263</v>
          </cell>
          <cell r="L5">
            <v>1</v>
          </cell>
        </row>
        <row r="6">
          <cell r="A6" t="str">
            <v>010012202</v>
          </cell>
          <cell r="B6">
            <v>6566</v>
          </cell>
          <cell r="H6">
            <v>6566</v>
          </cell>
          <cell r="I6">
            <v>34</v>
          </cell>
          <cell r="K6">
            <v>261</v>
          </cell>
          <cell r="L6">
            <v>6271</v>
          </cell>
        </row>
        <row r="7">
          <cell r="A7" t="str">
            <v>010020302</v>
          </cell>
          <cell r="B7">
            <v>3508</v>
          </cell>
          <cell r="E7">
            <v>646</v>
          </cell>
          <cell r="F7">
            <v>1257</v>
          </cell>
          <cell r="G7">
            <v>34</v>
          </cell>
          <cell r="H7">
            <v>1571</v>
          </cell>
          <cell r="I7">
            <v>1</v>
          </cell>
          <cell r="K7">
            <v>1407</v>
          </cell>
          <cell r="L7">
            <v>163</v>
          </cell>
        </row>
        <row r="8">
          <cell r="A8" t="str">
            <v>010021301</v>
          </cell>
          <cell r="B8">
            <v>5088</v>
          </cell>
          <cell r="H8">
            <v>5088</v>
          </cell>
          <cell r="I8">
            <v>400</v>
          </cell>
          <cell r="J8">
            <v>3888</v>
          </cell>
          <cell r="L8">
            <v>800</v>
          </cell>
        </row>
        <row r="9">
          <cell r="A9" t="str">
            <v>010040307</v>
          </cell>
          <cell r="B9">
            <v>784</v>
          </cell>
          <cell r="H9">
            <v>784</v>
          </cell>
          <cell r="K9">
            <v>780</v>
          </cell>
          <cell r="L9">
            <v>4</v>
          </cell>
        </row>
        <row r="10">
          <cell r="A10" t="str">
            <v>050012101</v>
          </cell>
          <cell r="B10">
            <v>4378</v>
          </cell>
          <cell r="H10">
            <v>4378</v>
          </cell>
          <cell r="I10">
            <v>307</v>
          </cell>
          <cell r="L10">
            <v>4071</v>
          </cell>
        </row>
        <row r="11">
          <cell r="A11" t="str">
            <v>050020401</v>
          </cell>
          <cell r="B11">
            <v>17656</v>
          </cell>
          <cell r="C11">
            <v>856</v>
          </cell>
          <cell r="D11">
            <v>1944</v>
          </cell>
          <cell r="E11">
            <v>6710</v>
          </cell>
          <cell r="F11">
            <v>3355</v>
          </cell>
          <cell r="G11">
            <v>33</v>
          </cell>
          <cell r="H11">
            <v>4758</v>
          </cell>
          <cell r="I11">
            <v>125</v>
          </cell>
          <cell r="J11">
            <v>4</v>
          </cell>
          <cell r="K11">
            <v>4404</v>
          </cell>
          <cell r="L11">
            <v>225</v>
          </cell>
        </row>
        <row r="12">
          <cell r="A12" t="str">
            <v>090012101</v>
          </cell>
          <cell r="B12">
            <v>3191</v>
          </cell>
          <cell r="H12">
            <v>3191</v>
          </cell>
          <cell r="I12">
            <v>465</v>
          </cell>
          <cell r="K12">
            <v>152</v>
          </cell>
          <cell r="L12">
            <v>2574</v>
          </cell>
        </row>
        <row r="13">
          <cell r="A13" t="str">
            <v>090020301</v>
          </cell>
          <cell r="B13">
            <v>10298</v>
          </cell>
          <cell r="C13">
            <v>65</v>
          </cell>
          <cell r="D13">
            <v>799</v>
          </cell>
          <cell r="E13">
            <v>8803</v>
          </cell>
          <cell r="F13">
            <v>34</v>
          </cell>
          <cell r="G13">
            <v>2</v>
          </cell>
          <cell r="H13">
            <v>595</v>
          </cell>
          <cell r="I13">
            <v>42</v>
          </cell>
          <cell r="J13">
            <v>35</v>
          </cell>
          <cell r="K13">
            <v>475</v>
          </cell>
          <cell r="L13">
            <v>43</v>
          </cell>
        </row>
        <row r="14">
          <cell r="A14" t="str">
            <v>110000048</v>
          </cell>
          <cell r="B14">
            <v>7750</v>
          </cell>
          <cell r="C14">
            <v>2</v>
          </cell>
          <cell r="D14">
            <v>649</v>
          </cell>
          <cell r="E14">
            <v>3845</v>
          </cell>
          <cell r="F14">
            <v>2392</v>
          </cell>
          <cell r="G14">
            <v>100</v>
          </cell>
          <cell r="H14">
            <v>762</v>
          </cell>
          <cell r="I14">
            <v>42</v>
          </cell>
          <cell r="J14">
            <v>365</v>
          </cell>
          <cell r="K14">
            <v>230</v>
          </cell>
          <cell r="L14">
            <v>125</v>
          </cell>
        </row>
        <row r="15">
          <cell r="A15" t="str">
            <v>130013001</v>
          </cell>
          <cell r="B15">
            <v>4796</v>
          </cell>
          <cell r="H15">
            <v>4796</v>
          </cell>
          <cell r="I15">
            <v>1343</v>
          </cell>
          <cell r="K15">
            <v>3453</v>
          </cell>
        </row>
        <row r="16">
          <cell r="A16" t="str">
            <v>130020302</v>
          </cell>
          <cell r="B16">
            <v>4679</v>
          </cell>
          <cell r="H16">
            <v>4679</v>
          </cell>
          <cell r="I16">
            <v>2</v>
          </cell>
          <cell r="J16">
            <v>1274</v>
          </cell>
          <cell r="K16">
            <v>133</v>
          </cell>
          <cell r="L16">
            <v>3270</v>
          </cell>
        </row>
        <row r="17">
          <cell r="A17" t="str">
            <v>130064003</v>
          </cell>
          <cell r="B17">
            <v>301</v>
          </cell>
          <cell r="H17">
            <v>301</v>
          </cell>
          <cell r="I17">
            <v>1</v>
          </cell>
          <cell r="K17">
            <v>300</v>
          </cell>
        </row>
        <row r="18">
          <cell r="A18" t="str">
            <v>170010601</v>
          </cell>
          <cell r="B18">
            <v>1082</v>
          </cell>
          <cell r="H18">
            <v>1082</v>
          </cell>
          <cell r="I18">
            <v>1</v>
          </cell>
          <cell r="K18">
            <v>1</v>
          </cell>
          <cell r="L18">
            <v>1080</v>
          </cell>
        </row>
        <row r="19">
          <cell r="A19" t="str">
            <v>170020401</v>
          </cell>
          <cell r="B19">
            <v>13715</v>
          </cell>
          <cell r="C19">
            <v>36</v>
          </cell>
          <cell r="D19">
            <v>238</v>
          </cell>
          <cell r="E19">
            <v>3607</v>
          </cell>
          <cell r="F19">
            <v>3297</v>
          </cell>
          <cell r="G19">
            <v>4</v>
          </cell>
          <cell r="H19">
            <v>6533</v>
          </cell>
          <cell r="I19">
            <v>1308</v>
          </cell>
          <cell r="J19">
            <v>41</v>
          </cell>
          <cell r="K19">
            <v>4581</v>
          </cell>
          <cell r="L19">
            <v>603</v>
          </cell>
        </row>
        <row r="20">
          <cell r="A20" t="str">
            <v>210020301</v>
          </cell>
          <cell r="B20">
            <v>9479</v>
          </cell>
          <cell r="C20">
            <v>10</v>
          </cell>
          <cell r="D20">
            <v>726</v>
          </cell>
          <cell r="E20">
            <v>7269</v>
          </cell>
          <cell r="F20">
            <v>977</v>
          </cell>
          <cell r="G20">
            <v>151</v>
          </cell>
          <cell r="H20">
            <v>346</v>
          </cell>
          <cell r="I20">
            <v>14</v>
          </cell>
          <cell r="K20">
            <v>257</v>
          </cell>
          <cell r="L20">
            <v>75</v>
          </cell>
        </row>
        <row r="21">
          <cell r="A21" t="str">
            <v>250000092</v>
          </cell>
          <cell r="B21">
            <v>12066</v>
          </cell>
          <cell r="C21">
            <v>68</v>
          </cell>
          <cell r="D21">
            <v>675</v>
          </cell>
          <cell r="E21">
            <v>8644</v>
          </cell>
          <cell r="F21">
            <v>18</v>
          </cell>
          <cell r="G21">
            <v>9</v>
          </cell>
          <cell r="H21">
            <v>2652</v>
          </cell>
          <cell r="I21">
            <v>212</v>
          </cell>
          <cell r="J21">
            <v>728</v>
          </cell>
          <cell r="K21">
            <v>1464</v>
          </cell>
          <cell r="L21">
            <v>248</v>
          </cell>
        </row>
        <row r="22">
          <cell r="A22" t="str">
            <v>270020302</v>
          </cell>
          <cell r="B22">
            <v>7588</v>
          </cell>
          <cell r="C22">
            <v>175</v>
          </cell>
          <cell r="D22">
            <v>334</v>
          </cell>
          <cell r="E22">
            <v>1824</v>
          </cell>
          <cell r="F22">
            <v>2723</v>
          </cell>
          <cell r="G22">
            <v>79</v>
          </cell>
          <cell r="H22">
            <v>2453</v>
          </cell>
          <cell r="I22">
            <v>377</v>
          </cell>
          <cell r="J22">
            <v>250</v>
          </cell>
          <cell r="K22">
            <v>1590</v>
          </cell>
          <cell r="L22">
            <v>236</v>
          </cell>
        </row>
        <row r="23">
          <cell r="A23" t="str">
            <v>320200001</v>
          </cell>
          <cell r="B23">
            <v>1428</v>
          </cell>
          <cell r="H23">
            <v>1428</v>
          </cell>
          <cell r="I23">
            <v>2</v>
          </cell>
          <cell r="K23">
            <v>1276</v>
          </cell>
          <cell r="L23">
            <v>150</v>
          </cell>
        </row>
        <row r="24">
          <cell r="A24" t="str">
            <v>360200027</v>
          </cell>
          <cell r="B24">
            <v>2488</v>
          </cell>
          <cell r="C24">
            <v>18</v>
          </cell>
          <cell r="D24">
            <v>287</v>
          </cell>
          <cell r="E24">
            <v>1752</v>
          </cell>
          <cell r="F24">
            <v>336</v>
          </cell>
          <cell r="G24">
            <v>17</v>
          </cell>
          <cell r="H24">
            <v>78</v>
          </cell>
          <cell r="I24">
            <v>16</v>
          </cell>
          <cell r="K24">
            <v>2</v>
          </cell>
          <cell r="L24">
            <v>60</v>
          </cell>
        </row>
        <row r="25">
          <cell r="A25" t="str">
            <v>400200024</v>
          </cell>
          <cell r="B25">
            <v>980</v>
          </cell>
          <cell r="H25">
            <v>980</v>
          </cell>
          <cell r="K25">
            <v>640</v>
          </cell>
          <cell r="L25">
            <v>340</v>
          </cell>
        </row>
        <row r="26">
          <cell r="A26" t="str">
            <v>420200052</v>
          </cell>
          <cell r="B26">
            <v>3790</v>
          </cell>
          <cell r="C26">
            <v>18</v>
          </cell>
          <cell r="D26">
            <v>626</v>
          </cell>
          <cell r="E26">
            <v>2094</v>
          </cell>
          <cell r="F26">
            <v>792</v>
          </cell>
          <cell r="G26">
            <v>1</v>
          </cell>
          <cell r="H26">
            <v>259</v>
          </cell>
          <cell r="I26">
            <v>45</v>
          </cell>
          <cell r="K26">
            <v>132</v>
          </cell>
          <cell r="L26">
            <v>82</v>
          </cell>
        </row>
        <row r="27">
          <cell r="A27" t="str">
            <v>421200001</v>
          </cell>
          <cell r="B27">
            <v>5</v>
          </cell>
          <cell r="H27">
            <v>5</v>
          </cell>
          <cell r="K27">
            <v>5</v>
          </cell>
        </row>
        <row r="28">
          <cell r="A28" t="str">
            <v>460200036</v>
          </cell>
          <cell r="B28">
            <v>1941</v>
          </cell>
          <cell r="C28">
            <v>4</v>
          </cell>
          <cell r="D28">
            <v>91</v>
          </cell>
          <cell r="E28">
            <v>1332</v>
          </cell>
          <cell r="F28">
            <v>487</v>
          </cell>
          <cell r="G28">
            <v>21</v>
          </cell>
          <cell r="H28">
            <v>6</v>
          </cell>
          <cell r="L28">
            <v>6</v>
          </cell>
        </row>
        <row r="29">
          <cell r="A29" t="str">
            <v>500200052</v>
          </cell>
          <cell r="B29">
            <v>3043</v>
          </cell>
          <cell r="C29">
            <v>15</v>
          </cell>
          <cell r="D29">
            <v>126</v>
          </cell>
          <cell r="E29">
            <v>2212</v>
          </cell>
          <cell r="F29">
            <v>461</v>
          </cell>
          <cell r="G29">
            <v>14</v>
          </cell>
          <cell r="H29">
            <v>215</v>
          </cell>
          <cell r="I29">
            <v>1</v>
          </cell>
          <cell r="K29">
            <v>207</v>
          </cell>
          <cell r="L29">
            <v>7</v>
          </cell>
        </row>
        <row r="30">
          <cell r="A30" t="str">
            <v>600200001</v>
          </cell>
          <cell r="B30">
            <v>1778</v>
          </cell>
          <cell r="H30">
            <v>1778</v>
          </cell>
          <cell r="K30">
            <v>254</v>
          </cell>
          <cell r="L30">
            <v>1524</v>
          </cell>
        </row>
        <row r="31">
          <cell r="A31" t="str">
            <v>620200038</v>
          </cell>
          <cell r="B31">
            <v>3711</v>
          </cell>
          <cell r="C31">
            <v>15</v>
          </cell>
          <cell r="D31">
            <v>95</v>
          </cell>
          <cell r="E31">
            <v>1979</v>
          </cell>
          <cell r="F31">
            <v>994</v>
          </cell>
          <cell r="G31">
            <v>2</v>
          </cell>
          <cell r="H31">
            <v>626</v>
          </cell>
          <cell r="I31">
            <v>177</v>
          </cell>
          <cell r="J31">
            <v>205</v>
          </cell>
          <cell r="K31">
            <v>63</v>
          </cell>
          <cell r="L31">
            <v>181</v>
          </cell>
        </row>
        <row r="32">
          <cell r="A32" t="str">
            <v>641600001</v>
          </cell>
          <cell r="B32">
            <v>116</v>
          </cell>
          <cell r="H32">
            <v>116</v>
          </cell>
          <cell r="K32">
            <v>116</v>
          </cell>
        </row>
        <row r="33">
          <cell r="A33" t="str">
            <v>660200027</v>
          </cell>
          <cell r="B33">
            <v>766</v>
          </cell>
          <cell r="H33">
            <v>766</v>
          </cell>
          <cell r="K33">
            <v>728</v>
          </cell>
          <cell r="L33">
            <v>38</v>
          </cell>
        </row>
        <row r="34">
          <cell r="A34" t="str">
            <v>661400011</v>
          </cell>
          <cell r="B34">
            <v>171</v>
          </cell>
          <cell r="H34">
            <v>171</v>
          </cell>
          <cell r="I34">
            <v>171</v>
          </cell>
        </row>
        <row r="35">
          <cell r="A35" t="str">
            <v>680200030</v>
          </cell>
          <cell r="B35">
            <v>1414</v>
          </cell>
          <cell r="H35">
            <v>1414</v>
          </cell>
          <cell r="I35">
            <v>4</v>
          </cell>
          <cell r="K35">
            <v>1396</v>
          </cell>
          <cell r="L35">
            <v>14</v>
          </cell>
        </row>
        <row r="36">
          <cell r="A36" t="str">
            <v>700200041</v>
          </cell>
          <cell r="B36">
            <v>4711</v>
          </cell>
          <cell r="C36">
            <v>4</v>
          </cell>
          <cell r="D36">
            <v>407</v>
          </cell>
          <cell r="E36">
            <v>2693</v>
          </cell>
          <cell r="F36">
            <v>479</v>
          </cell>
          <cell r="G36">
            <v>1053</v>
          </cell>
          <cell r="H36">
            <v>75</v>
          </cell>
          <cell r="I36">
            <v>16</v>
          </cell>
          <cell r="J36">
            <v>1</v>
          </cell>
          <cell r="K36">
            <v>38</v>
          </cell>
          <cell r="L36">
            <v>20</v>
          </cell>
        </row>
        <row r="37">
          <cell r="A37" t="str">
            <v>740200008</v>
          </cell>
          <cell r="B37">
            <v>5602</v>
          </cell>
          <cell r="C37">
            <v>14</v>
          </cell>
          <cell r="D37">
            <v>520</v>
          </cell>
          <cell r="E37">
            <v>5031</v>
          </cell>
          <cell r="F37">
            <v>15</v>
          </cell>
          <cell r="G37">
            <v>3</v>
          </cell>
          <cell r="H37">
            <v>19</v>
          </cell>
          <cell r="I37">
            <v>1</v>
          </cell>
          <cell r="J37">
            <v>5</v>
          </cell>
          <cell r="L37">
            <v>13</v>
          </cell>
        </row>
        <row r="38">
          <cell r="A38" t="str">
            <v>760200002</v>
          </cell>
          <cell r="B38">
            <v>1494</v>
          </cell>
          <cell r="C38">
            <v>1</v>
          </cell>
          <cell r="D38">
            <v>41</v>
          </cell>
          <cell r="E38">
            <v>487</v>
          </cell>
          <cell r="F38">
            <v>166</v>
          </cell>
          <cell r="G38">
            <v>10</v>
          </cell>
          <cell r="H38">
            <v>789</v>
          </cell>
          <cell r="I38">
            <v>1</v>
          </cell>
          <cell r="J38">
            <v>176</v>
          </cell>
          <cell r="K38">
            <v>76</v>
          </cell>
          <cell r="L38">
            <v>536</v>
          </cell>
        </row>
        <row r="39">
          <cell r="A39" t="str">
            <v>761200001</v>
          </cell>
          <cell r="B39">
            <v>861</v>
          </cell>
          <cell r="H39">
            <v>861</v>
          </cell>
          <cell r="K39">
            <v>861</v>
          </cell>
        </row>
        <row r="40">
          <cell r="A40" t="str">
            <v>801600003</v>
          </cell>
          <cell r="B40">
            <v>1016</v>
          </cell>
          <cell r="H40">
            <v>1016</v>
          </cell>
          <cell r="I40">
            <v>1</v>
          </cell>
          <cell r="J40">
            <v>663</v>
          </cell>
          <cell r="K40">
            <v>348</v>
          </cell>
          <cell r="L40">
            <v>4</v>
          </cell>
        </row>
        <row r="41">
          <cell r="A41" t="str">
            <v>840200047</v>
          </cell>
          <cell r="B41">
            <v>460</v>
          </cell>
          <cell r="H41">
            <v>460</v>
          </cell>
          <cell r="I41">
            <v>3</v>
          </cell>
          <cell r="L41">
            <v>457</v>
          </cell>
        </row>
        <row r="42">
          <cell r="A42" t="str">
            <v>900200046</v>
          </cell>
          <cell r="B42">
            <v>2593</v>
          </cell>
          <cell r="C42">
            <v>3</v>
          </cell>
          <cell r="D42">
            <v>244</v>
          </cell>
          <cell r="E42">
            <v>851</v>
          </cell>
          <cell r="F42">
            <v>1214</v>
          </cell>
          <cell r="G42">
            <v>74</v>
          </cell>
          <cell r="H42">
            <v>207</v>
          </cell>
          <cell r="I42">
            <v>16</v>
          </cell>
          <cell r="K42">
            <v>54</v>
          </cell>
          <cell r="L42">
            <v>137</v>
          </cell>
        </row>
        <row r="43">
          <cell r="A43" t="str">
            <v>941800004</v>
          </cell>
          <cell r="B43">
            <v>3391</v>
          </cell>
          <cell r="H43">
            <v>3391</v>
          </cell>
          <cell r="K43">
            <v>14</v>
          </cell>
          <cell r="L43">
            <v>3377</v>
          </cell>
        </row>
        <row r="44">
          <cell r="A44" t="str">
            <v>(blank)</v>
          </cell>
          <cell r="B44">
            <v>0</v>
          </cell>
          <cell r="H44">
            <v>0</v>
          </cell>
        </row>
        <row r="45">
          <cell r="A45" t="str">
            <v>Grand Total</v>
          </cell>
          <cell r="B45">
            <v>286051</v>
          </cell>
          <cell r="C45">
            <v>1683</v>
          </cell>
          <cell r="D45">
            <v>20539</v>
          </cell>
          <cell r="E45">
            <v>88407</v>
          </cell>
          <cell r="F45">
            <v>36514</v>
          </cell>
          <cell r="G45">
            <v>2178</v>
          </cell>
          <cell r="H45">
            <v>136730</v>
          </cell>
          <cell r="I45">
            <v>17708</v>
          </cell>
          <cell r="J45">
            <v>7679</v>
          </cell>
          <cell r="K45">
            <v>79822</v>
          </cell>
          <cell r="L45">
            <v>31521</v>
          </cell>
        </row>
      </sheetData>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C8AE-D80E-46DC-9EED-69784B001086}">
  <sheetPr>
    <tabColor theme="0" tint="-0.249977111117893"/>
  </sheetPr>
  <dimension ref="A1:W53"/>
  <sheetViews>
    <sheetView tabSelected="1" zoomScale="85" zoomScaleNormal="85" workbookViewId="0">
      <pane ySplit="5" topLeftCell="A6" activePane="bottomLeft" state="frozen"/>
      <selection activeCell="I38" sqref="I38"/>
      <selection pane="bottomLeft" sqref="A1:W1"/>
    </sheetView>
  </sheetViews>
  <sheetFormatPr defaultColWidth="9.07421875" defaultRowHeight="13" x14ac:dyDescent="0.3"/>
  <cols>
    <col min="1" max="1" width="37.23046875" style="1" customWidth="1"/>
    <col min="2" max="2" width="8" style="1" customWidth="1"/>
    <col min="3" max="3" width="11.07421875" style="1" customWidth="1"/>
    <col min="4" max="4" width="4.84375" style="1" bestFit="1" customWidth="1"/>
    <col min="5" max="5" width="5.15234375" style="1" customWidth="1"/>
    <col min="6" max="7" width="5.23046875" style="1" bestFit="1" customWidth="1"/>
    <col min="8" max="8" width="4.4609375" style="1" bestFit="1" customWidth="1"/>
    <col min="9" max="9" width="8.07421875" style="1" customWidth="1"/>
    <col min="10" max="10" width="6" style="1" customWidth="1"/>
    <col min="11" max="11" width="7.765625" style="1" bestFit="1" customWidth="1"/>
    <col min="12" max="12" width="7.69140625" style="1" bestFit="1" customWidth="1"/>
    <col min="13" max="13" width="5.69140625" style="1" customWidth="1"/>
    <col min="14" max="14" width="6.69140625" style="1" customWidth="1"/>
    <col min="15" max="15" width="6.23046875" style="1" customWidth="1"/>
    <col min="16" max="16" width="6.53515625" style="1" customWidth="1"/>
    <col min="17" max="17" width="6.69140625" style="1" customWidth="1"/>
    <col min="18" max="18" width="6.53515625" style="1" customWidth="1"/>
    <col min="19" max="19" width="8.69140625" style="1" bestFit="1" customWidth="1"/>
    <col min="20" max="20" width="7.23046875" style="1" customWidth="1"/>
    <col min="21" max="22" width="7.765625" style="1" customWidth="1"/>
    <col min="23" max="23" width="7.23046875" style="1" customWidth="1"/>
    <col min="24" max="16384" width="9.07421875" style="1"/>
  </cols>
  <sheetData>
    <row r="1" spans="1:23" s="3" customFormat="1" ht="18.5" x14ac:dyDescent="0.3">
      <c r="A1" s="102" t="s">
        <v>1</v>
      </c>
      <c r="B1" s="103"/>
      <c r="C1" s="103"/>
      <c r="D1" s="103"/>
      <c r="E1" s="103"/>
      <c r="F1" s="103"/>
      <c r="G1" s="103"/>
      <c r="H1" s="103"/>
      <c r="I1" s="103"/>
      <c r="J1" s="103"/>
      <c r="K1" s="103"/>
      <c r="L1" s="103"/>
      <c r="M1" s="103"/>
      <c r="N1" s="103"/>
      <c r="O1" s="103"/>
      <c r="P1" s="103"/>
      <c r="Q1" s="103"/>
      <c r="R1" s="103"/>
      <c r="S1" s="103"/>
      <c r="T1" s="103"/>
      <c r="U1" s="103"/>
      <c r="V1" s="103"/>
      <c r="W1" s="103"/>
    </row>
    <row r="2" spans="1:23" s="5" customFormat="1" ht="16" thickBot="1" x14ac:dyDescent="0.35">
      <c r="A2" s="4" t="s">
        <v>129</v>
      </c>
    </row>
    <row r="3" spans="1:23" s="6" customFormat="1" ht="35.25" customHeight="1" x14ac:dyDescent="0.3">
      <c r="A3" s="104" t="s">
        <v>2</v>
      </c>
      <c r="B3" s="106" t="s">
        <v>3</v>
      </c>
      <c r="C3" s="108" t="s">
        <v>4</v>
      </c>
      <c r="D3" s="110" t="s">
        <v>5</v>
      </c>
      <c r="E3" s="111"/>
      <c r="F3" s="111"/>
      <c r="G3" s="111"/>
      <c r="H3" s="112"/>
      <c r="I3" s="104" t="s">
        <v>6</v>
      </c>
      <c r="J3" s="113"/>
      <c r="K3" s="113"/>
      <c r="L3" s="113"/>
      <c r="M3" s="106"/>
      <c r="N3" s="110" t="s">
        <v>7</v>
      </c>
      <c r="O3" s="111"/>
      <c r="P3" s="111"/>
      <c r="Q3" s="111"/>
      <c r="R3" s="112"/>
      <c r="S3" s="114" t="s">
        <v>8</v>
      </c>
      <c r="T3" s="113"/>
      <c r="U3" s="113"/>
      <c r="V3" s="113"/>
      <c r="W3" s="106"/>
    </row>
    <row r="4" spans="1:23" s="6" customFormat="1" ht="45.75" customHeight="1" x14ac:dyDescent="0.3">
      <c r="A4" s="105"/>
      <c r="B4" s="107"/>
      <c r="C4" s="109"/>
      <c r="D4" s="8" t="s">
        <v>9</v>
      </c>
      <c r="E4" s="9" t="s">
        <v>10</v>
      </c>
      <c r="F4" s="9" t="s">
        <v>11</v>
      </c>
      <c r="G4" s="9" t="s">
        <v>12</v>
      </c>
      <c r="H4" s="10" t="s">
        <v>13</v>
      </c>
      <c r="I4" s="7" t="s">
        <v>14</v>
      </c>
      <c r="J4" s="11" t="s">
        <v>15</v>
      </c>
      <c r="K4" s="11" t="s">
        <v>16</v>
      </c>
      <c r="L4" s="11" t="s">
        <v>17</v>
      </c>
      <c r="M4" s="12" t="s">
        <v>18</v>
      </c>
      <c r="N4" s="13" t="s">
        <v>9</v>
      </c>
      <c r="O4" s="9" t="s">
        <v>10</v>
      </c>
      <c r="P4" s="9" t="s">
        <v>11</v>
      </c>
      <c r="Q4" s="9" t="s">
        <v>12</v>
      </c>
      <c r="R4" s="10" t="s">
        <v>13</v>
      </c>
      <c r="S4" s="14" t="s">
        <v>14</v>
      </c>
      <c r="T4" s="11" t="s">
        <v>15</v>
      </c>
      <c r="U4" s="11" t="s">
        <v>16</v>
      </c>
      <c r="V4" s="11" t="s">
        <v>17</v>
      </c>
      <c r="W4" s="12" t="s">
        <v>18</v>
      </c>
    </row>
    <row r="5" spans="1:23" s="6" customFormat="1" ht="26.5" thickBot="1" x14ac:dyDescent="0.35">
      <c r="A5" s="43">
        <v>1</v>
      </c>
      <c r="B5" s="99">
        <v>2</v>
      </c>
      <c r="C5" s="41" t="s">
        <v>19</v>
      </c>
      <c r="D5" s="42">
        <v>4</v>
      </c>
      <c r="E5" s="43">
        <v>5</v>
      </c>
      <c r="F5" s="43">
        <v>6</v>
      </c>
      <c r="G5" s="43">
        <v>7</v>
      </c>
      <c r="H5" s="44">
        <v>8</v>
      </c>
      <c r="I5" s="40" t="s">
        <v>20</v>
      </c>
      <c r="J5" s="45">
        <v>10</v>
      </c>
      <c r="K5" s="45">
        <v>11</v>
      </c>
      <c r="L5" s="45">
        <v>12</v>
      </c>
      <c r="M5" s="46">
        <v>13</v>
      </c>
      <c r="N5" s="47" t="s">
        <v>21</v>
      </c>
      <c r="O5" s="43" t="s">
        <v>22</v>
      </c>
      <c r="P5" s="43" t="s">
        <v>23</v>
      </c>
      <c r="Q5" s="43" t="s">
        <v>24</v>
      </c>
      <c r="R5" s="44" t="s">
        <v>25</v>
      </c>
      <c r="S5" s="48" t="s">
        <v>26</v>
      </c>
      <c r="T5" s="45" t="s">
        <v>27</v>
      </c>
      <c r="U5" s="45" t="s">
        <v>28</v>
      </c>
      <c r="V5" s="45" t="s">
        <v>29</v>
      </c>
      <c r="W5" s="46" t="s">
        <v>30</v>
      </c>
    </row>
    <row r="6" spans="1:23" s="15" customFormat="1" ht="13.5" thickBot="1" x14ac:dyDescent="0.35">
      <c r="A6" s="91" t="s">
        <v>31</v>
      </c>
      <c r="B6" s="78"/>
      <c r="C6" s="64">
        <f>SUM(D6:I6)</f>
        <v>249257</v>
      </c>
      <c r="D6" s="64">
        <f>D7+D11+D19+D27+D32+D34</f>
        <v>1683</v>
      </c>
      <c r="E6" s="64">
        <f t="shared" ref="E6:M6" si="0">E7+E11+E19+E27+E32+E34</f>
        <v>20539</v>
      </c>
      <c r="F6" s="64">
        <f t="shared" si="0"/>
        <v>88407</v>
      </c>
      <c r="G6" s="64">
        <f t="shared" si="0"/>
        <v>36514</v>
      </c>
      <c r="H6" s="64">
        <f t="shared" si="0"/>
        <v>2178</v>
      </c>
      <c r="I6" s="64">
        <f t="shared" si="0"/>
        <v>99936</v>
      </c>
      <c r="J6" s="64">
        <f t="shared" si="0"/>
        <v>14976</v>
      </c>
      <c r="K6" s="64">
        <f t="shared" si="0"/>
        <v>3128</v>
      </c>
      <c r="L6" s="64">
        <f t="shared" si="0"/>
        <v>69491</v>
      </c>
      <c r="M6" s="64">
        <f t="shared" si="0"/>
        <v>12341</v>
      </c>
      <c r="N6" s="65">
        <f>D6/$C6</f>
        <v>6.7520671435506328E-3</v>
      </c>
      <c r="O6" s="65">
        <f t="shared" ref="O6:O35" si="1">E6/$C6</f>
        <v>8.2400895461311019E-2</v>
      </c>
      <c r="P6" s="65">
        <f t="shared" ref="P6:P35" si="2">F6/$C6</f>
        <v>0.35468211524651261</v>
      </c>
      <c r="Q6" s="65">
        <f t="shared" ref="Q6:Q35" si="3">G6/$C6</f>
        <v>0.1464913723586499</v>
      </c>
      <c r="R6" s="65">
        <f t="shared" ref="R6:R35" si="4">H6/$C6</f>
        <v>8.7379692445949363E-3</v>
      </c>
      <c r="S6" s="65">
        <f t="shared" ref="S6:S35" si="5">I6/$C6</f>
        <v>0.40093558054538087</v>
      </c>
      <c r="T6" s="66">
        <f t="shared" ref="T6:T35" si="6">J6/$C6</f>
        <v>6.0082565384322204E-2</v>
      </c>
      <c r="U6" s="66">
        <f t="shared" ref="U6:U35" si="7">K6/$C6</f>
        <v>1.2549296509225418E-2</v>
      </c>
      <c r="V6" s="66">
        <f t="shared" ref="V6:V35" si="8">L6/$C6</f>
        <v>0.27879257152256504</v>
      </c>
      <c r="W6" s="67">
        <f t="shared" ref="W6:W35" si="9">M6/$C6</f>
        <v>4.9511147129268185E-2</v>
      </c>
    </row>
    <row r="7" spans="1:23" s="15" customFormat="1" ht="13.5" thickBot="1" x14ac:dyDescent="0.35">
      <c r="A7" s="80" t="s">
        <v>32</v>
      </c>
      <c r="B7" s="59"/>
      <c r="C7" s="60">
        <f t="shared" ref="C7:C34" si="10">SUM(D7:I7)</f>
        <v>124121</v>
      </c>
      <c r="D7" s="60">
        <f>SUM(D8:D10)</f>
        <v>379</v>
      </c>
      <c r="E7" s="60">
        <f t="shared" ref="E7:H7" si="11">SUM(E8:E10)</f>
        <v>12736</v>
      </c>
      <c r="F7" s="60">
        <f t="shared" si="11"/>
        <v>26543</v>
      </c>
      <c r="G7" s="60">
        <f t="shared" si="11"/>
        <v>15980</v>
      </c>
      <c r="H7" s="60">
        <f t="shared" si="11"/>
        <v>571</v>
      </c>
      <c r="I7" s="60">
        <f>SUM(J7:M7)</f>
        <v>67912</v>
      </c>
      <c r="J7" s="60">
        <f t="shared" ref="J7:M7" si="12">SUM(J8:J10)</f>
        <v>12540</v>
      </c>
      <c r="K7" s="60">
        <f t="shared" si="12"/>
        <v>44</v>
      </c>
      <c r="L7" s="60">
        <f t="shared" si="12"/>
        <v>50541</v>
      </c>
      <c r="M7" s="60">
        <f t="shared" si="12"/>
        <v>4787</v>
      </c>
      <c r="N7" s="61">
        <f t="shared" ref="N7:N35" si="13">D7/$C7</f>
        <v>3.0534720152109633E-3</v>
      </c>
      <c r="O7" s="61">
        <f t="shared" si="1"/>
        <v>0.10260955035811829</v>
      </c>
      <c r="P7" s="61">
        <f t="shared" si="2"/>
        <v>0.2138477775718855</v>
      </c>
      <c r="Q7" s="61">
        <f t="shared" si="3"/>
        <v>0.12874533721126966</v>
      </c>
      <c r="R7" s="61">
        <f t="shared" si="4"/>
        <v>4.6003496588006869E-3</v>
      </c>
      <c r="S7" s="61">
        <f t="shared" si="5"/>
        <v>0.54714351318471488</v>
      </c>
      <c r="T7" s="62">
        <f t="shared" si="6"/>
        <v>0.10103044609695377</v>
      </c>
      <c r="U7" s="62">
        <f t="shared" si="7"/>
        <v>3.5449279332264486E-4</v>
      </c>
      <c r="V7" s="62">
        <f t="shared" si="8"/>
        <v>0.40719136971181347</v>
      </c>
      <c r="W7" s="63">
        <f t="shared" si="9"/>
        <v>3.8567204582625018E-2</v>
      </c>
    </row>
    <row r="8" spans="1:23" s="20" customFormat="1" x14ac:dyDescent="0.3">
      <c r="A8" s="79" t="s">
        <v>33</v>
      </c>
      <c r="B8" s="53" t="s">
        <v>34</v>
      </c>
      <c r="C8" s="54">
        <v>15054</v>
      </c>
      <c r="D8" s="54">
        <v>19</v>
      </c>
      <c r="E8" s="54">
        <v>1070</v>
      </c>
      <c r="F8" s="54">
        <v>1635</v>
      </c>
      <c r="G8" s="54">
        <v>1004</v>
      </c>
      <c r="H8" s="54">
        <v>47</v>
      </c>
      <c r="I8" s="55">
        <v>11279</v>
      </c>
      <c r="J8" s="56">
        <v>11015</v>
      </c>
      <c r="K8" s="56">
        <v>0</v>
      </c>
      <c r="L8" s="56">
        <v>263</v>
      </c>
      <c r="M8" s="56">
        <v>1</v>
      </c>
      <c r="N8" s="57">
        <f t="shared" si="13"/>
        <v>1.2621230237810548E-3</v>
      </c>
      <c r="O8" s="57">
        <f t="shared" si="1"/>
        <v>7.1077454497143616E-2</v>
      </c>
      <c r="P8" s="57">
        <f t="shared" si="2"/>
        <v>0.10860900757273814</v>
      </c>
      <c r="Q8" s="57">
        <f t="shared" si="3"/>
        <v>6.669323767769364E-2</v>
      </c>
      <c r="R8" s="57">
        <f t="shared" si="4"/>
        <v>3.1220937956689251E-3</v>
      </c>
      <c r="S8" s="57">
        <f t="shared" si="5"/>
        <v>0.74923608343297465</v>
      </c>
      <c r="T8" s="58">
        <f t="shared" si="6"/>
        <v>0.73169921615517475</v>
      </c>
      <c r="U8" s="58">
        <f t="shared" si="7"/>
        <v>0</v>
      </c>
      <c r="V8" s="58">
        <f t="shared" si="8"/>
        <v>1.7470439750232495E-2</v>
      </c>
      <c r="W8" s="58">
        <f t="shared" si="9"/>
        <v>6.6427527567423944E-5</v>
      </c>
    </row>
    <row r="9" spans="1:23" s="20" customFormat="1" x14ac:dyDescent="0.3">
      <c r="A9" s="50" t="s">
        <v>35</v>
      </c>
      <c r="B9" s="51" t="s">
        <v>36</v>
      </c>
      <c r="C9" s="16">
        <v>46825</v>
      </c>
      <c r="D9" s="16">
        <v>122</v>
      </c>
      <c r="E9" s="16">
        <v>4662</v>
      </c>
      <c r="F9" s="16">
        <v>13149</v>
      </c>
      <c r="G9" s="16">
        <v>2070</v>
      </c>
      <c r="H9" s="16">
        <v>11</v>
      </c>
      <c r="I9" s="49">
        <v>26811</v>
      </c>
      <c r="J9" s="17">
        <v>1257</v>
      </c>
      <c r="K9" s="17">
        <v>44</v>
      </c>
      <c r="L9" s="17">
        <v>24004</v>
      </c>
      <c r="M9" s="17">
        <v>1506</v>
      </c>
      <c r="N9" s="18">
        <f t="shared" si="13"/>
        <v>2.6054458088627871E-3</v>
      </c>
      <c r="O9" s="18">
        <f t="shared" si="1"/>
        <v>9.9562199679658306E-2</v>
      </c>
      <c r="P9" s="18">
        <f t="shared" si="2"/>
        <v>0.28081153230112121</v>
      </c>
      <c r="Q9" s="18">
        <f t="shared" si="3"/>
        <v>4.4207154297917779E-2</v>
      </c>
      <c r="R9" s="18">
        <f t="shared" si="4"/>
        <v>2.3491724506139881E-4</v>
      </c>
      <c r="S9" s="18">
        <f t="shared" si="5"/>
        <v>0.57257875066737851</v>
      </c>
      <c r="T9" s="19">
        <f t="shared" si="6"/>
        <v>2.6844634276561665E-2</v>
      </c>
      <c r="U9" s="19">
        <f t="shared" si="7"/>
        <v>9.3966898024559526E-4</v>
      </c>
      <c r="V9" s="19">
        <f t="shared" si="8"/>
        <v>0.51263214095034704</v>
      </c>
      <c r="W9" s="19">
        <f t="shared" si="9"/>
        <v>3.2162306460224242E-2</v>
      </c>
    </row>
    <row r="10" spans="1:23" s="20" customFormat="1" ht="13.5" thickBot="1" x14ac:dyDescent="0.35">
      <c r="A10" s="50" t="s">
        <v>37</v>
      </c>
      <c r="B10" s="68" t="s">
        <v>38</v>
      </c>
      <c r="C10" s="69">
        <v>62242</v>
      </c>
      <c r="D10" s="69">
        <v>238</v>
      </c>
      <c r="E10" s="69">
        <v>7004</v>
      </c>
      <c r="F10" s="69">
        <v>11759</v>
      </c>
      <c r="G10" s="69">
        <v>12906</v>
      </c>
      <c r="H10" s="69">
        <v>513</v>
      </c>
      <c r="I10" s="69">
        <v>29822</v>
      </c>
      <c r="J10" s="70">
        <v>268</v>
      </c>
      <c r="K10" s="70">
        <v>0</v>
      </c>
      <c r="L10" s="70">
        <v>26274</v>
      </c>
      <c r="M10" s="70">
        <v>3280</v>
      </c>
      <c r="N10" s="71">
        <f t="shared" si="13"/>
        <v>3.8237845827576236E-3</v>
      </c>
      <c r="O10" s="71">
        <f t="shared" si="1"/>
        <v>0.11252851772115292</v>
      </c>
      <c r="P10" s="71">
        <f t="shared" si="2"/>
        <v>0.18892387776742392</v>
      </c>
      <c r="Q10" s="71">
        <f t="shared" si="3"/>
        <v>0.20735194884483146</v>
      </c>
      <c r="R10" s="71">
        <f t="shared" si="4"/>
        <v>8.2420230712380704E-3</v>
      </c>
      <c r="S10" s="71">
        <f t="shared" si="5"/>
        <v>0.479129848012596</v>
      </c>
      <c r="T10" s="72">
        <f t="shared" si="6"/>
        <v>4.3057742360463995E-3</v>
      </c>
      <c r="U10" s="72">
        <f t="shared" si="7"/>
        <v>0</v>
      </c>
      <c r="V10" s="72">
        <f t="shared" si="8"/>
        <v>0.42212653835031005</v>
      </c>
      <c r="W10" s="72">
        <f t="shared" si="9"/>
        <v>5.269753542623952E-2</v>
      </c>
    </row>
    <row r="11" spans="1:23" s="15" customFormat="1" ht="13.5" thickBot="1" x14ac:dyDescent="0.35">
      <c r="A11" s="52" t="s">
        <v>39</v>
      </c>
      <c r="B11" s="73"/>
      <c r="C11" s="74">
        <f>SUM(D11:H11)</f>
        <v>60453</v>
      </c>
      <c r="D11" s="74">
        <f t="shared" ref="D11:M11" si="14">SUM(D12:D18)</f>
        <v>1212</v>
      </c>
      <c r="E11" s="74">
        <f t="shared" si="14"/>
        <v>5365</v>
      </c>
      <c r="F11" s="74">
        <f t="shared" si="14"/>
        <v>40702</v>
      </c>
      <c r="G11" s="74">
        <f t="shared" si="14"/>
        <v>12796</v>
      </c>
      <c r="H11" s="74">
        <f t="shared" si="14"/>
        <v>378</v>
      </c>
      <c r="I11" s="74">
        <f t="shared" ref="I11:I34" si="15">SUM(J11:M11)</f>
        <v>18099</v>
      </c>
      <c r="J11" s="74">
        <f t="shared" si="14"/>
        <v>2120</v>
      </c>
      <c r="K11" s="74">
        <f t="shared" si="14"/>
        <v>1423</v>
      </c>
      <c r="L11" s="74">
        <f t="shared" si="14"/>
        <v>13001</v>
      </c>
      <c r="M11" s="74">
        <f t="shared" si="14"/>
        <v>1555</v>
      </c>
      <c r="N11" s="75">
        <f t="shared" si="13"/>
        <v>2.0048632822192446E-2</v>
      </c>
      <c r="O11" s="75">
        <f t="shared" si="1"/>
        <v>8.8746629613087852E-2</v>
      </c>
      <c r="P11" s="75">
        <f t="shared" si="2"/>
        <v>0.67328337716904041</v>
      </c>
      <c r="Q11" s="75">
        <f t="shared" si="3"/>
        <v>0.21166856897093611</v>
      </c>
      <c r="R11" s="75">
        <f t="shared" si="4"/>
        <v>6.2527914247431891E-3</v>
      </c>
      <c r="S11" s="75">
        <f t="shared" si="5"/>
        <v>0.29938960845615603</v>
      </c>
      <c r="T11" s="76">
        <f t="shared" si="6"/>
        <v>3.5068565662580847E-2</v>
      </c>
      <c r="U11" s="76">
        <f t="shared" si="7"/>
        <v>2.3538947612194598E-2</v>
      </c>
      <c r="V11" s="76">
        <f t="shared" si="8"/>
        <v>0.21505963310340265</v>
      </c>
      <c r="W11" s="77">
        <f t="shared" si="9"/>
        <v>2.5722462077977935E-2</v>
      </c>
    </row>
    <row r="12" spans="1:23" s="20" customFormat="1" x14ac:dyDescent="0.3">
      <c r="A12" s="50" t="s">
        <v>40</v>
      </c>
      <c r="B12" s="53" t="s">
        <v>41</v>
      </c>
      <c r="C12" s="54">
        <v>17656</v>
      </c>
      <c r="D12" s="54">
        <v>856</v>
      </c>
      <c r="E12" s="54">
        <v>1944</v>
      </c>
      <c r="F12" s="54">
        <v>6710</v>
      </c>
      <c r="G12" s="54">
        <v>3355</v>
      </c>
      <c r="H12" s="54">
        <v>33</v>
      </c>
      <c r="I12" s="54">
        <v>4758</v>
      </c>
      <c r="J12" s="56">
        <v>125</v>
      </c>
      <c r="K12" s="56">
        <v>4</v>
      </c>
      <c r="L12" s="56">
        <v>4404</v>
      </c>
      <c r="M12" s="56">
        <v>225</v>
      </c>
      <c r="N12" s="57">
        <f t="shared" si="13"/>
        <v>4.8482102401449935E-2</v>
      </c>
      <c r="O12" s="57">
        <f t="shared" si="1"/>
        <v>0.11010421386497508</v>
      </c>
      <c r="P12" s="57">
        <f t="shared" si="2"/>
        <v>0.38004077933846853</v>
      </c>
      <c r="Q12" s="57">
        <f t="shared" si="3"/>
        <v>0.19002038966923426</v>
      </c>
      <c r="R12" s="57">
        <f t="shared" si="4"/>
        <v>1.8690530131400091E-3</v>
      </c>
      <c r="S12" s="57">
        <f t="shared" si="5"/>
        <v>0.26948346171273224</v>
      </c>
      <c r="T12" s="58">
        <f t="shared" si="6"/>
        <v>7.079746261893974E-3</v>
      </c>
      <c r="U12" s="58">
        <f t="shared" si="7"/>
        <v>2.2655188038060717E-4</v>
      </c>
      <c r="V12" s="58">
        <f t="shared" si="8"/>
        <v>0.24943362029904848</v>
      </c>
      <c r="W12" s="58">
        <f t="shared" si="9"/>
        <v>1.2743543271409153E-2</v>
      </c>
    </row>
    <row r="13" spans="1:23" s="20" customFormat="1" x14ac:dyDescent="0.3">
      <c r="A13" s="50" t="s">
        <v>42</v>
      </c>
      <c r="B13" s="51" t="s">
        <v>43</v>
      </c>
      <c r="C13" s="16">
        <v>10298</v>
      </c>
      <c r="D13" s="16">
        <v>65</v>
      </c>
      <c r="E13" s="16">
        <v>799</v>
      </c>
      <c r="F13" s="16">
        <v>8803</v>
      </c>
      <c r="G13" s="16">
        <v>34</v>
      </c>
      <c r="H13" s="16">
        <v>2</v>
      </c>
      <c r="I13" s="16">
        <v>595</v>
      </c>
      <c r="J13" s="17">
        <v>42</v>
      </c>
      <c r="K13" s="17">
        <v>35</v>
      </c>
      <c r="L13" s="17">
        <v>475</v>
      </c>
      <c r="M13" s="17">
        <v>43</v>
      </c>
      <c r="N13" s="18">
        <f t="shared" si="13"/>
        <v>6.3119052243154009E-3</v>
      </c>
      <c r="O13" s="18">
        <f t="shared" si="1"/>
        <v>7.7587881141969309E-2</v>
      </c>
      <c r="P13" s="18">
        <f t="shared" si="2"/>
        <v>0.85482617984074583</v>
      </c>
      <c r="Q13" s="18">
        <f t="shared" si="3"/>
        <v>3.3016119634880561E-3</v>
      </c>
      <c r="R13" s="18">
        <f t="shared" si="4"/>
        <v>1.9421246844047389E-4</v>
      </c>
      <c r="S13" s="18">
        <f t="shared" si="5"/>
        <v>5.7778209361040979E-2</v>
      </c>
      <c r="T13" s="19">
        <f t="shared" si="6"/>
        <v>4.078461837249951E-3</v>
      </c>
      <c r="U13" s="19">
        <f t="shared" si="7"/>
        <v>3.3987181977082927E-3</v>
      </c>
      <c r="V13" s="19">
        <f t="shared" si="8"/>
        <v>4.6125461254612546E-2</v>
      </c>
      <c r="W13" s="19">
        <f t="shared" si="9"/>
        <v>4.1755680714701884E-3</v>
      </c>
    </row>
    <row r="14" spans="1:23" s="20" customFormat="1" x14ac:dyDescent="0.3">
      <c r="A14" s="50" t="s">
        <v>44</v>
      </c>
      <c r="B14" s="51" t="s">
        <v>45</v>
      </c>
      <c r="C14" s="16">
        <v>7750</v>
      </c>
      <c r="D14" s="16">
        <v>2</v>
      </c>
      <c r="E14" s="16">
        <v>649</v>
      </c>
      <c r="F14" s="16">
        <v>3845</v>
      </c>
      <c r="G14" s="16">
        <v>2392</v>
      </c>
      <c r="H14" s="16">
        <v>100</v>
      </c>
      <c r="I14" s="16">
        <v>762</v>
      </c>
      <c r="J14" s="17">
        <v>42</v>
      </c>
      <c r="K14" s="17">
        <v>365</v>
      </c>
      <c r="L14" s="17">
        <v>230</v>
      </c>
      <c r="M14" s="17">
        <v>125</v>
      </c>
      <c r="N14" s="18">
        <f t="shared" si="13"/>
        <v>2.5806451612903227E-4</v>
      </c>
      <c r="O14" s="18">
        <f t="shared" si="1"/>
        <v>8.3741935483870975E-2</v>
      </c>
      <c r="P14" s="18">
        <f t="shared" si="2"/>
        <v>0.49612903225806454</v>
      </c>
      <c r="Q14" s="18">
        <f t="shared" si="3"/>
        <v>0.3086451612903226</v>
      </c>
      <c r="R14" s="18">
        <f t="shared" si="4"/>
        <v>1.2903225806451613E-2</v>
      </c>
      <c r="S14" s="18">
        <f t="shared" si="5"/>
        <v>9.8322580645161292E-2</v>
      </c>
      <c r="T14" s="19">
        <f t="shared" si="6"/>
        <v>5.4193548387096776E-3</v>
      </c>
      <c r="U14" s="19">
        <f t="shared" si="7"/>
        <v>4.7096774193548387E-2</v>
      </c>
      <c r="V14" s="19">
        <f t="shared" si="8"/>
        <v>2.9677419354838711E-2</v>
      </c>
      <c r="W14" s="19">
        <f t="shared" si="9"/>
        <v>1.6129032258064516E-2</v>
      </c>
    </row>
    <row r="15" spans="1:23" s="20" customFormat="1" x14ac:dyDescent="0.3">
      <c r="A15" s="50" t="s">
        <v>46</v>
      </c>
      <c r="B15" s="51" t="s">
        <v>47</v>
      </c>
      <c r="C15" s="16">
        <v>13715</v>
      </c>
      <c r="D15" s="16">
        <v>36</v>
      </c>
      <c r="E15" s="16">
        <v>238</v>
      </c>
      <c r="F15" s="16">
        <v>3607</v>
      </c>
      <c r="G15" s="16">
        <v>3297</v>
      </c>
      <c r="H15" s="16">
        <v>4</v>
      </c>
      <c r="I15" s="16">
        <v>6533</v>
      </c>
      <c r="J15" s="17">
        <v>1308</v>
      </c>
      <c r="K15" s="17">
        <v>41</v>
      </c>
      <c r="L15" s="17">
        <v>4581</v>
      </c>
      <c r="M15" s="17">
        <v>603</v>
      </c>
      <c r="N15" s="18">
        <f t="shared" si="13"/>
        <v>2.6248632883703973E-3</v>
      </c>
      <c r="O15" s="18">
        <f t="shared" si="1"/>
        <v>1.7353262850893184E-2</v>
      </c>
      <c r="P15" s="18">
        <f t="shared" si="2"/>
        <v>0.26299671892088955</v>
      </c>
      <c r="Q15" s="18">
        <f t="shared" si="3"/>
        <v>0.24039372949325555</v>
      </c>
      <c r="R15" s="18">
        <f t="shared" si="4"/>
        <v>2.916514764855997E-4</v>
      </c>
      <c r="S15" s="18">
        <f t="shared" si="5"/>
        <v>0.47633977397010574</v>
      </c>
      <c r="T15" s="19">
        <f t="shared" si="6"/>
        <v>9.5370032810791108E-2</v>
      </c>
      <c r="U15" s="19">
        <f t="shared" si="7"/>
        <v>2.9894276339773969E-3</v>
      </c>
      <c r="V15" s="19">
        <f t="shared" si="8"/>
        <v>0.33401385344513307</v>
      </c>
      <c r="W15" s="19">
        <f t="shared" si="9"/>
        <v>4.3966460080204155E-2</v>
      </c>
    </row>
    <row r="16" spans="1:23" s="20" customFormat="1" x14ac:dyDescent="0.3">
      <c r="A16" s="50" t="s">
        <v>48</v>
      </c>
      <c r="B16" s="51" t="s">
        <v>49</v>
      </c>
      <c r="C16" s="16">
        <v>9479</v>
      </c>
      <c r="D16" s="16">
        <v>10</v>
      </c>
      <c r="E16" s="16">
        <v>726</v>
      </c>
      <c r="F16" s="16">
        <v>7269</v>
      </c>
      <c r="G16" s="16">
        <v>977</v>
      </c>
      <c r="H16" s="16">
        <v>151</v>
      </c>
      <c r="I16" s="16">
        <v>346</v>
      </c>
      <c r="J16" s="17">
        <v>14</v>
      </c>
      <c r="K16" s="17">
        <v>0</v>
      </c>
      <c r="L16" s="17">
        <v>257</v>
      </c>
      <c r="M16" s="17">
        <v>75</v>
      </c>
      <c r="N16" s="18">
        <f t="shared" si="13"/>
        <v>1.0549636037556704E-3</v>
      </c>
      <c r="O16" s="18">
        <f t="shared" si="1"/>
        <v>7.6590357632661671E-2</v>
      </c>
      <c r="P16" s="18">
        <f t="shared" si="2"/>
        <v>0.76685304356999684</v>
      </c>
      <c r="Q16" s="18">
        <f t="shared" si="3"/>
        <v>0.103069944086929</v>
      </c>
      <c r="R16" s="18">
        <f t="shared" si="4"/>
        <v>1.5929950416710623E-2</v>
      </c>
      <c r="S16" s="18">
        <f t="shared" si="5"/>
        <v>3.6501740689946195E-2</v>
      </c>
      <c r="T16" s="19">
        <f t="shared" si="6"/>
        <v>1.4769490452579386E-3</v>
      </c>
      <c r="U16" s="19">
        <f t="shared" si="7"/>
        <v>0</v>
      </c>
      <c r="V16" s="19">
        <f t="shared" si="8"/>
        <v>2.7112564616520729E-2</v>
      </c>
      <c r="W16" s="19">
        <f t="shared" si="9"/>
        <v>7.9122270281675282E-3</v>
      </c>
    </row>
    <row r="17" spans="1:23" s="20" customFormat="1" x14ac:dyDescent="0.3">
      <c r="A17" s="50" t="s">
        <v>50</v>
      </c>
      <c r="B17" s="51" t="s">
        <v>51</v>
      </c>
      <c r="C17" s="16">
        <v>12066</v>
      </c>
      <c r="D17" s="16">
        <v>68</v>
      </c>
      <c r="E17" s="16">
        <v>675</v>
      </c>
      <c r="F17" s="16">
        <v>8644</v>
      </c>
      <c r="G17" s="16">
        <v>18</v>
      </c>
      <c r="H17" s="16">
        <v>9</v>
      </c>
      <c r="I17" s="16">
        <v>2652</v>
      </c>
      <c r="J17" s="17">
        <v>212</v>
      </c>
      <c r="K17" s="17">
        <v>728</v>
      </c>
      <c r="L17" s="17">
        <v>1464</v>
      </c>
      <c r="M17" s="17">
        <v>248</v>
      </c>
      <c r="N17" s="18">
        <f t="shared" si="13"/>
        <v>5.6356704790319909E-3</v>
      </c>
      <c r="O17" s="18">
        <f t="shared" si="1"/>
        <v>5.594231725509697E-2</v>
      </c>
      <c r="P17" s="18">
        <f t="shared" si="2"/>
        <v>0.71639317089341947</v>
      </c>
      <c r="Q17" s="18">
        <f t="shared" si="3"/>
        <v>1.4917951268025858E-3</v>
      </c>
      <c r="R17" s="18">
        <f t="shared" si="4"/>
        <v>7.4589756340129288E-4</v>
      </c>
      <c r="S17" s="18">
        <f t="shared" si="5"/>
        <v>0.21979114868224764</v>
      </c>
      <c r="T17" s="19">
        <f t="shared" si="6"/>
        <v>1.7570031493452678E-2</v>
      </c>
      <c r="U17" s="19">
        <f t="shared" si="7"/>
        <v>6.0334825128460133E-2</v>
      </c>
      <c r="V17" s="19">
        <f t="shared" si="8"/>
        <v>0.12133267031327698</v>
      </c>
      <c r="W17" s="19">
        <f t="shared" si="9"/>
        <v>2.0553621747057847E-2</v>
      </c>
    </row>
    <row r="18" spans="1:23" s="20" customFormat="1" ht="13.5" thickBot="1" x14ac:dyDescent="0.35">
      <c r="A18" s="81" t="s">
        <v>52</v>
      </c>
      <c r="B18" s="68" t="s">
        <v>53</v>
      </c>
      <c r="C18" s="69">
        <v>7588</v>
      </c>
      <c r="D18" s="69">
        <v>175</v>
      </c>
      <c r="E18" s="69">
        <v>334</v>
      </c>
      <c r="F18" s="69">
        <v>1824</v>
      </c>
      <c r="G18" s="69">
        <v>2723</v>
      </c>
      <c r="H18" s="69">
        <v>79</v>
      </c>
      <c r="I18" s="69">
        <v>2453</v>
      </c>
      <c r="J18" s="70">
        <v>377</v>
      </c>
      <c r="K18" s="70">
        <v>250</v>
      </c>
      <c r="L18" s="70">
        <v>1590</v>
      </c>
      <c r="M18" s="70">
        <v>236</v>
      </c>
      <c r="N18" s="71">
        <f t="shared" si="13"/>
        <v>2.3062730627306273E-2</v>
      </c>
      <c r="O18" s="71">
        <f t="shared" si="1"/>
        <v>4.4016868740115969E-2</v>
      </c>
      <c r="P18" s="71">
        <f t="shared" si="2"/>
        <v>0.24037954665260938</v>
      </c>
      <c r="Q18" s="71">
        <f t="shared" si="3"/>
        <v>0.35885608856088563</v>
      </c>
      <c r="R18" s="71">
        <f t="shared" si="4"/>
        <v>1.0411175540326832E-2</v>
      </c>
      <c r="S18" s="71">
        <f t="shared" si="5"/>
        <v>0.32327358987875593</v>
      </c>
      <c r="T18" s="72">
        <f t="shared" si="6"/>
        <v>4.9683711122825512E-2</v>
      </c>
      <c r="U18" s="72">
        <f t="shared" si="7"/>
        <v>3.2946758039008962E-2</v>
      </c>
      <c r="V18" s="72">
        <f t="shared" si="8"/>
        <v>0.209541381128097</v>
      </c>
      <c r="W18" s="72">
        <f t="shared" si="9"/>
        <v>3.1101739588824461E-2</v>
      </c>
    </row>
    <row r="19" spans="1:23" s="15" customFormat="1" ht="13.5" thickBot="1" x14ac:dyDescent="0.35">
      <c r="A19" s="82" t="s">
        <v>54</v>
      </c>
      <c r="B19" s="83"/>
      <c r="C19" s="74">
        <f t="shared" si="10"/>
        <v>27477</v>
      </c>
      <c r="D19" s="74">
        <f>SUM(D20:D26)</f>
        <v>70</v>
      </c>
      <c r="E19" s="74">
        <f t="shared" ref="E19:H19" si="16">SUM(E20:E26)</f>
        <v>1865</v>
      </c>
      <c r="F19" s="74">
        <f t="shared" si="16"/>
        <v>15341</v>
      </c>
      <c r="G19" s="74">
        <f t="shared" si="16"/>
        <v>3228</v>
      </c>
      <c r="H19" s="74">
        <f t="shared" si="16"/>
        <v>1094</v>
      </c>
      <c r="I19" s="74">
        <f t="shared" si="15"/>
        <v>5879</v>
      </c>
      <c r="J19" s="74">
        <f t="shared" ref="J19:M19" si="17">SUM(J20:J26)</f>
        <v>242</v>
      </c>
      <c r="K19" s="74">
        <f t="shared" si="17"/>
        <v>1485</v>
      </c>
      <c r="L19" s="74">
        <f t="shared" si="17"/>
        <v>573</v>
      </c>
      <c r="M19" s="74">
        <f t="shared" si="17"/>
        <v>3579</v>
      </c>
      <c r="N19" s="75">
        <f t="shared" si="13"/>
        <v>2.5475852531207919E-3</v>
      </c>
      <c r="O19" s="75">
        <f t="shared" si="1"/>
        <v>6.7874949958146816E-2</v>
      </c>
      <c r="P19" s="75">
        <f t="shared" si="2"/>
        <v>0.55832150525894386</v>
      </c>
      <c r="Q19" s="75">
        <f t="shared" si="3"/>
        <v>0.11748007424391309</v>
      </c>
      <c r="R19" s="75">
        <f t="shared" si="4"/>
        <v>3.9815118098773521E-2</v>
      </c>
      <c r="S19" s="75">
        <f t="shared" si="5"/>
        <v>0.21396076718710194</v>
      </c>
      <c r="T19" s="76">
        <f t="shared" si="6"/>
        <v>8.8073661607890232E-3</v>
      </c>
      <c r="U19" s="76">
        <f t="shared" si="7"/>
        <v>5.4045201441205372E-2</v>
      </c>
      <c r="V19" s="76">
        <f t="shared" si="8"/>
        <v>2.085380500054591E-2</v>
      </c>
      <c r="W19" s="77">
        <f t="shared" si="9"/>
        <v>0.13025439458456164</v>
      </c>
    </row>
    <row r="20" spans="1:23" s="20" customFormat="1" x14ac:dyDescent="0.3">
      <c r="A20" s="79" t="s">
        <v>55</v>
      </c>
      <c r="B20" s="53" t="s">
        <v>56</v>
      </c>
      <c r="C20" s="54">
        <v>3043</v>
      </c>
      <c r="D20" s="54">
        <v>15</v>
      </c>
      <c r="E20" s="54">
        <v>126</v>
      </c>
      <c r="F20" s="54">
        <v>2212</v>
      </c>
      <c r="G20" s="54">
        <v>461</v>
      </c>
      <c r="H20" s="54">
        <v>14</v>
      </c>
      <c r="I20" s="54">
        <v>215</v>
      </c>
      <c r="J20" s="56">
        <v>1</v>
      </c>
      <c r="K20" s="56">
        <v>0</v>
      </c>
      <c r="L20" s="56">
        <v>207</v>
      </c>
      <c r="M20" s="56">
        <v>7</v>
      </c>
      <c r="N20" s="57">
        <f t="shared" si="13"/>
        <v>4.9293460400920142E-3</v>
      </c>
      <c r="O20" s="57">
        <f t="shared" si="1"/>
        <v>4.1406506736772923E-2</v>
      </c>
      <c r="P20" s="57">
        <f t="shared" si="2"/>
        <v>0.72691422937890238</v>
      </c>
      <c r="Q20" s="57">
        <f t="shared" si="3"/>
        <v>0.15149523496549458</v>
      </c>
      <c r="R20" s="57">
        <f t="shared" si="4"/>
        <v>4.6007229707525467E-3</v>
      </c>
      <c r="S20" s="57">
        <f t="shared" si="5"/>
        <v>7.0653959907985536E-2</v>
      </c>
      <c r="T20" s="58">
        <f t="shared" si="6"/>
        <v>3.2862306933946765E-4</v>
      </c>
      <c r="U20" s="58">
        <f t="shared" si="7"/>
        <v>0</v>
      </c>
      <c r="V20" s="58">
        <f t="shared" si="8"/>
        <v>6.8024975353269804E-2</v>
      </c>
      <c r="W20" s="58">
        <f t="shared" si="9"/>
        <v>2.3003614853762734E-3</v>
      </c>
    </row>
    <row r="21" spans="1:23" s="20" customFormat="1" x14ac:dyDescent="0.3">
      <c r="A21" s="50" t="s">
        <v>57</v>
      </c>
      <c r="B21" s="51" t="s">
        <v>58</v>
      </c>
      <c r="C21" s="16">
        <v>3790</v>
      </c>
      <c r="D21" s="16">
        <v>18</v>
      </c>
      <c r="E21" s="16">
        <v>626</v>
      </c>
      <c r="F21" s="16">
        <v>2094</v>
      </c>
      <c r="G21" s="16">
        <v>792</v>
      </c>
      <c r="H21" s="16">
        <v>1</v>
      </c>
      <c r="I21" s="16">
        <v>259</v>
      </c>
      <c r="J21" s="17">
        <v>45</v>
      </c>
      <c r="K21" s="17">
        <v>0</v>
      </c>
      <c r="L21" s="17">
        <v>132</v>
      </c>
      <c r="M21" s="17">
        <v>82</v>
      </c>
      <c r="N21" s="18">
        <f t="shared" si="13"/>
        <v>4.7493403693931397E-3</v>
      </c>
      <c r="O21" s="18">
        <f t="shared" si="1"/>
        <v>0.16517150395778363</v>
      </c>
      <c r="P21" s="18">
        <f t="shared" si="2"/>
        <v>0.55250659630606858</v>
      </c>
      <c r="Q21" s="18">
        <f t="shared" si="3"/>
        <v>0.20897097625329816</v>
      </c>
      <c r="R21" s="18">
        <f t="shared" si="4"/>
        <v>2.6385224274406332E-4</v>
      </c>
      <c r="S21" s="18">
        <f t="shared" si="5"/>
        <v>6.8337730870712404E-2</v>
      </c>
      <c r="T21" s="19">
        <f t="shared" si="6"/>
        <v>1.1873350923482849E-2</v>
      </c>
      <c r="U21" s="19">
        <f t="shared" si="7"/>
        <v>0</v>
      </c>
      <c r="V21" s="19">
        <f t="shared" si="8"/>
        <v>3.4828496042216356E-2</v>
      </c>
      <c r="W21" s="19">
        <f t="shared" si="9"/>
        <v>2.1635883905013191E-2</v>
      </c>
    </row>
    <row r="22" spans="1:23" s="20" customFormat="1" x14ac:dyDescent="0.3">
      <c r="A22" s="50" t="s">
        <v>59</v>
      </c>
      <c r="B22" s="51" t="s">
        <v>60</v>
      </c>
      <c r="C22" s="16">
        <v>1941</v>
      </c>
      <c r="D22" s="16">
        <v>4</v>
      </c>
      <c r="E22" s="16">
        <v>91</v>
      </c>
      <c r="F22" s="16">
        <v>1332</v>
      </c>
      <c r="G22" s="16">
        <v>487</v>
      </c>
      <c r="H22" s="16">
        <v>21</v>
      </c>
      <c r="I22" s="16">
        <v>6</v>
      </c>
      <c r="J22" s="17">
        <v>0</v>
      </c>
      <c r="K22" s="17">
        <v>0</v>
      </c>
      <c r="L22" s="17">
        <v>0</v>
      </c>
      <c r="M22" s="17">
        <v>6</v>
      </c>
      <c r="N22" s="18">
        <f t="shared" si="13"/>
        <v>2.0607934054611026E-3</v>
      </c>
      <c r="O22" s="18">
        <f t="shared" si="1"/>
        <v>4.6883049974240081E-2</v>
      </c>
      <c r="P22" s="18">
        <f t="shared" si="2"/>
        <v>0.68624420401854713</v>
      </c>
      <c r="Q22" s="18">
        <f t="shared" si="3"/>
        <v>0.25090159711488924</v>
      </c>
      <c r="R22" s="18">
        <f t="shared" si="4"/>
        <v>1.0819165378670788E-2</v>
      </c>
      <c r="S22" s="18">
        <f t="shared" si="5"/>
        <v>3.0911901081916537E-3</v>
      </c>
      <c r="T22" s="19">
        <f t="shared" si="6"/>
        <v>0</v>
      </c>
      <c r="U22" s="19">
        <f t="shared" si="7"/>
        <v>0</v>
      </c>
      <c r="V22" s="19">
        <f t="shared" si="8"/>
        <v>0</v>
      </c>
      <c r="W22" s="19">
        <f t="shared" si="9"/>
        <v>3.0911901081916537E-3</v>
      </c>
    </row>
    <row r="23" spans="1:23" s="20" customFormat="1" x14ac:dyDescent="0.3">
      <c r="A23" s="50" t="s">
        <v>61</v>
      </c>
      <c r="B23" s="51" t="s">
        <v>62</v>
      </c>
      <c r="C23" s="16">
        <v>4679</v>
      </c>
      <c r="D23" s="16">
        <v>0</v>
      </c>
      <c r="E23" s="16">
        <v>0</v>
      </c>
      <c r="F23" s="16">
        <v>0</v>
      </c>
      <c r="G23" s="16">
        <v>0</v>
      </c>
      <c r="H23" s="16">
        <v>0</v>
      </c>
      <c r="I23" s="16">
        <v>4679</v>
      </c>
      <c r="J23" s="17">
        <v>2</v>
      </c>
      <c r="K23" s="17">
        <v>1274</v>
      </c>
      <c r="L23" s="17">
        <v>133</v>
      </c>
      <c r="M23" s="17">
        <v>3270</v>
      </c>
      <c r="N23" s="18">
        <f t="shared" si="13"/>
        <v>0</v>
      </c>
      <c r="O23" s="18">
        <f t="shared" si="1"/>
        <v>0</v>
      </c>
      <c r="P23" s="18">
        <f t="shared" si="2"/>
        <v>0</v>
      </c>
      <c r="Q23" s="18">
        <f t="shared" si="3"/>
        <v>0</v>
      </c>
      <c r="R23" s="18">
        <f t="shared" si="4"/>
        <v>0</v>
      </c>
      <c r="S23" s="18">
        <f t="shared" si="5"/>
        <v>1</v>
      </c>
      <c r="T23" s="19">
        <f t="shared" si="6"/>
        <v>4.2744176106005556E-4</v>
      </c>
      <c r="U23" s="19">
        <f t="shared" si="7"/>
        <v>0.27228040179525542</v>
      </c>
      <c r="V23" s="19">
        <f t="shared" si="8"/>
        <v>2.8424877110493695E-2</v>
      </c>
      <c r="W23" s="19">
        <f t="shared" si="9"/>
        <v>0.69886727933319082</v>
      </c>
    </row>
    <row r="24" spans="1:23" s="20" customFormat="1" x14ac:dyDescent="0.3">
      <c r="A24" s="50" t="s">
        <v>63</v>
      </c>
      <c r="B24" s="51" t="s">
        <v>64</v>
      </c>
      <c r="C24" s="16">
        <v>3711</v>
      </c>
      <c r="D24" s="16">
        <v>15</v>
      </c>
      <c r="E24" s="16">
        <v>95</v>
      </c>
      <c r="F24" s="16">
        <v>1979</v>
      </c>
      <c r="G24" s="16">
        <v>994</v>
      </c>
      <c r="H24" s="16">
        <v>2</v>
      </c>
      <c r="I24" s="16">
        <v>626</v>
      </c>
      <c r="J24" s="17">
        <v>177</v>
      </c>
      <c r="K24" s="17">
        <v>205</v>
      </c>
      <c r="L24" s="17">
        <v>63</v>
      </c>
      <c r="M24" s="17">
        <v>181</v>
      </c>
      <c r="N24" s="18">
        <f t="shared" si="13"/>
        <v>4.0420371867421184E-3</v>
      </c>
      <c r="O24" s="18">
        <f t="shared" si="1"/>
        <v>2.5599568849366747E-2</v>
      </c>
      <c r="P24" s="18">
        <f t="shared" si="2"/>
        <v>0.53327943950417678</v>
      </c>
      <c r="Q24" s="18">
        <f t="shared" si="3"/>
        <v>0.267852330908111</v>
      </c>
      <c r="R24" s="18">
        <f t="shared" si="4"/>
        <v>5.3893829156561571E-4</v>
      </c>
      <c r="S24" s="18">
        <f t="shared" si="5"/>
        <v>0.16868768526003772</v>
      </c>
      <c r="T24" s="19">
        <f t="shared" si="6"/>
        <v>4.7696038803556995E-2</v>
      </c>
      <c r="U24" s="19">
        <f t="shared" si="7"/>
        <v>5.5241174885475613E-2</v>
      </c>
      <c r="V24" s="19">
        <f t="shared" si="8"/>
        <v>1.6976556184316895E-2</v>
      </c>
      <c r="W24" s="19">
        <f t="shared" si="9"/>
        <v>4.8773915386688224E-2</v>
      </c>
    </row>
    <row r="25" spans="1:23" s="20" customFormat="1" x14ac:dyDescent="0.3">
      <c r="A25" s="50" t="s">
        <v>65</v>
      </c>
      <c r="B25" s="51" t="s">
        <v>66</v>
      </c>
      <c r="C25" s="16">
        <v>4711</v>
      </c>
      <c r="D25" s="16">
        <v>4</v>
      </c>
      <c r="E25" s="16">
        <v>407</v>
      </c>
      <c r="F25" s="16">
        <v>2693</v>
      </c>
      <c r="G25" s="16">
        <v>479</v>
      </c>
      <c r="H25" s="16">
        <v>1053</v>
      </c>
      <c r="I25" s="16">
        <v>75</v>
      </c>
      <c r="J25" s="17">
        <v>16</v>
      </c>
      <c r="K25" s="17">
        <v>1</v>
      </c>
      <c r="L25" s="17">
        <v>38</v>
      </c>
      <c r="M25" s="17">
        <v>20</v>
      </c>
      <c r="N25" s="18">
        <f t="shared" si="13"/>
        <v>8.4907662916578223E-4</v>
      </c>
      <c r="O25" s="18">
        <f t="shared" si="1"/>
        <v>8.6393547017618338E-2</v>
      </c>
      <c r="P25" s="18">
        <f t="shared" si="2"/>
        <v>0.57164084058586284</v>
      </c>
      <c r="Q25" s="18">
        <f t="shared" si="3"/>
        <v>0.10167692634260242</v>
      </c>
      <c r="R25" s="18">
        <f t="shared" si="4"/>
        <v>0.22351942262789218</v>
      </c>
      <c r="S25" s="18">
        <f t="shared" si="5"/>
        <v>1.5920186796858415E-2</v>
      </c>
      <c r="T25" s="19">
        <f t="shared" si="6"/>
        <v>3.3963065166631289E-3</v>
      </c>
      <c r="U25" s="19">
        <f t="shared" si="7"/>
        <v>2.1226915729144556E-4</v>
      </c>
      <c r="V25" s="19">
        <f t="shared" si="8"/>
        <v>8.0662279770749318E-3</v>
      </c>
      <c r="W25" s="19">
        <f t="shared" si="9"/>
        <v>4.2453831458289107E-3</v>
      </c>
    </row>
    <row r="26" spans="1:23" s="20" customFormat="1" ht="13.5" thickBot="1" x14ac:dyDescent="0.35">
      <c r="A26" s="81" t="s">
        <v>67</v>
      </c>
      <c r="B26" s="68" t="s">
        <v>68</v>
      </c>
      <c r="C26" s="69">
        <v>5602</v>
      </c>
      <c r="D26" s="69">
        <v>14</v>
      </c>
      <c r="E26" s="69">
        <v>520</v>
      </c>
      <c r="F26" s="69">
        <v>5031</v>
      </c>
      <c r="G26" s="69">
        <v>15</v>
      </c>
      <c r="H26" s="69">
        <v>3</v>
      </c>
      <c r="I26" s="69">
        <v>19</v>
      </c>
      <c r="J26" s="70">
        <v>1</v>
      </c>
      <c r="K26" s="70">
        <v>5</v>
      </c>
      <c r="L26" s="70">
        <v>0</v>
      </c>
      <c r="M26" s="70">
        <v>13</v>
      </c>
      <c r="N26" s="71">
        <f t="shared" si="13"/>
        <v>2.4991074616208496E-3</v>
      </c>
      <c r="O26" s="71">
        <f t="shared" si="1"/>
        <v>9.2823991431631558E-2</v>
      </c>
      <c r="P26" s="71">
        <f t="shared" si="2"/>
        <v>0.89807211710103529</v>
      </c>
      <c r="Q26" s="71">
        <f t="shared" si="3"/>
        <v>2.6776151374509104E-3</v>
      </c>
      <c r="R26" s="71">
        <f t="shared" si="4"/>
        <v>5.355230274901821E-4</v>
      </c>
      <c r="S26" s="71">
        <f t="shared" si="5"/>
        <v>3.3916458407711532E-3</v>
      </c>
      <c r="T26" s="72">
        <f t="shared" si="6"/>
        <v>1.785076758300607E-4</v>
      </c>
      <c r="U26" s="72">
        <f t="shared" si="7"/>
        <v>8.925383791503035E-4</v>
      </c>
      <c r="V26" s="72">
        <f t="shared" si="8"/>
        <v>0</v>
      </c>
      <c r="W26" s="72">
        <f t="shared" si="9"/>
        <v>2.3205997857907892E-3</v>
      </c>
    </row>
    <row r="27" spans="1:23" s="15" customFormat="1" ht="13.5" thickBot="1" x14ac:dyDescent="0.35">
      <c r="A27" s="82" t="s">
        <v>119</v>
      </c>
      <c r="B27" s="83"/>
      <c r="C27" s="74">
        <f t="shared" si="10"/>
        <v>8353</v>
      </c>
      <c r="D27" s="74">
        <f>SUM(D28:D31)</f>
        <v>22</v>
      </c>
      <c r="E27" s="74">
        <f t="shared" ref="E27:H27" si="18">SUM(E28:E31)</f>
        <v>572</v>
      </c>
      <c r="F27" s="74">
        <f t="shared" si="18"/>
        <v>3090</v>
      </c>
      <c r="G27" s="74">
        <f t="shared" si="18"/>
        <v>1716</v>
      </c>
      <c r="H27" s="74">
        <f t="shared" si="18"/>
        <v>101</v>
      </c>
      <c r="I27" s="74">
        <f t="shared" si="15"/>
        <v>2852</v>
      </c>
      <c r="J27" s="74">
        <f t="shared" ref="J27" si="19">SUM(J28:J31)</f>
        <v>33</v>
      </c>
      <c r="K27" s="74">
        <f t="shared" ref="K27" si="20">SUM(K28:K31)</f>
        <v>176</v>
      </c>
      <c r="L27" s="74">
        <f t="shared" ref="L27" si="21">SUM(L28:L31)</f>
        <v>386</v>
      </c>
      <c r="M27" s="74">
        <f t="shared" ref="M27" si="22">SUM(M28:M31)</f>
        <v>2257</v>
      </c>
      <c r="N27" s="75">
        <f t="shared" si="13"/>
        <v>2.6337842691248653E-3</v>
      </c>
      <c r="O27" s="75">
        <f t="shared" si="1"/>
        <v>6.8478390997246494E-2</v>
      </c>
      <c r="P27" s="75">
        <f t="shared" si="2"/>
        <v>0.36992697234526517</v>
      </c>
      <c r="Q27" s="75">
        <f t="shared" si="3"/>
        <v>0.2054351729917395</v>
      </c>
      <c r="R27" s="75">
        <f t="shared" si="4"/>
        <v>1.20914641446187E-2</v>
      </c>
      <c r="S27" s="75">
        <f t="shared" si="5"/>
        <v>0.34143421525200529</v>
      </c>
      <c r="T27" s="76">
        <f t="shared" si="6"/>
        <v>3.9506764036872982E-3</v>
      </c>
      <c r="U27" s="76">
        <f t="shared" si="7"/>
        <v>2.1070274152998923E-2</v>
      </c>
      <c r="V27" s="76">
        <f t="shared" si="8"/>
        <v>4.6210942176463543E-2</v>
      </c>
      <c r="W27" s="77">
        <f t="shared" si="9"/>
        <v>0.27020232251885551</v>
      </c>
    </row>
    <row r="28" spans="1:23" s="20" customFormat="1" x14ac:dyDescent="0.3">
      <c r="A28" s="79" t="s">
        <v>124</v>
      </c>
      <c r="B28" s="53" t="s">
        <v>122</v>
      </c>
      <c r="C28" s="54" cm="1">
        <f t="array" ref="C28:M28">_xlfn.XLOOKUP(B28,[1]Sheet7!$A:$A,[1]Sheet7!$B:$L)</f>
        <v>2488</v>
      </c>
      <c r="D28" s="54">
        <v>18</v>
      </c>
      <c r="E28" s="54">
        <v>287</v>
      </c>
      <c r="F28" s="54">
        <v>1752</v>
      </c>
      <c r="G28" s="54">
        <v>336</v>
      </c>
      <c r="H28" s="54">
        <v>17</v>
      </c>
      <c r="I28" s="54">
        <v>78</v>
      </c>
      <c r="J28" s="56">
        <v>16</v>
      </c>
      <c r="K28" s="56">
        <v>0</v>
      </c>
      <c r="L28" s="56">
        <v>2</v>
      </c>
      <c r="M28" s="56">
        <v>60</v>
      </c>
      <c r="N28" s="57">
        <f t="shared" ref="N28:N30" si="23">D28/$C28</f>
        <v>7.2347266881028936E-3</v>
      </c>
      <c r="O28" s="57">
        <f t="shared" ref="O28:O30" si="24">E28/$C28</f>
        <v>0.11535369774919614</v>
      </c>
      <c r="P28" s="57">
        <f t="shared" ref="P28:P30" si="25">F28/$C28</f>
        <v>0.70418006430868163</v>
      </c>
      <c r="Q28" s="57">
        <f t="shared" ref="Q28:Q30" si="26">G28/$C28</f>
        <v>0.13504823151125403</v>
      </c>
      <c r="R28" s="57">
        <f t="shared" ref="R28:R30" si="27">H28/$C28</f>
        <v>6.8327974276527334E-3</v>
      </c>
      <c r="S28" s="57">
        <f t="shared" ref="S28:S30" si="28">I28/$C28</f>
        <v>3.1350482315112539E-2</v>
      </c>
      <c r="T28" s="58">
        <f t="shared" ref="T28:T30" si="29">J28/$C28</f>
        <v>6.4308681672025723E-3</v>
      </c>
      <c r="U28" s="58">
        <f t="shared" ref="U28:U30" si="30">K28/$C28</f>
        <v>0</v>
      </c>
      <c r="V28" s="58">
        <f t="shared" ref="V28:V30" si="31">L28/$C28</f>
        <v>8.0385852090032153E-4</v>
      </c>
      <c r="W28" s="58">
        <f t="shared" ref="W28:W30" si="32">M28/$C28</f>
        <v>2.4115755627009645E-2</v>
      </c>
    </row>
    <row r="29" spans="1:23" s="20" customFormat="1" x14ac:dyDescent="0.3">
      <c r="A29" s="50" t="s">
        <v>125</v>
      </c>
      <c r="B29" s="51" t="s">
        <v>127</v>
      </c>
      <c r="C29" s="16" cm="1">
        <f t="array" ref="C29:M29">_xlfn.XLOOKUP(B29,[1]Sheet7!$A:$A,[1]Sheet7!$B:$L)</f>
        <v>1778</v>
      </c>
      <c r="D29" s="16">
        <v>0</v>
      </c>
      <c r="E29" s="16">
        <v>0</v>
      </c>
      <c r="F29" s="16">
        <v>0</v>
      </c>
      <c r="G29" s="16">
        <v>0</v>
      </c>
      <c r="H29" s="16">
        <v>0</v>
      </c>
      <c r="I29" s="16">
        <v>1778</v>
      </c>
      <c r="J29" s="17">
        <v>0</v>
      </c>
      <c r="K29" s="17">
        <v>0</v>
      </c>
      <c r="L29" s="17">
        <v>254</v>
      </c>
      <c r="M29" s="17">
        <v>1524</v>
      </c>
      <c r="N29" s="18">
        <f t="shared" ref="N29" si="33">D29/$C29</f>
        <v>0</v>
      </c>
      <c r="O29" s="18">
        <f t="shared" ref="O29" si="34">E29/$C29</f>
        <v>0</v>
      </c>
      <c r="P29" s="18">
        <f t="shared" ref="P29" si="35">F29/$C29</f>
        <v>0</v>
      </c>
      <c r="Q29" s="18">
        <f t="shared" ref="Q29" si="36">G29/$C29</f>
        <v>0</v>
      </c>
      <c r="R29" s="18">
        <f t="shared" ref="R29" si="37">H29/$C29</f>
        <v>0</v>
      </c>
      <c r="S29" s="18">
        <f t="shared" ref="S29" si="38">I29/$C29</f>
        <v>1</v>
      </c>
      <c r="T29" s="19">
        <f t="shared" ref="T29" si="39">J29/$C29</f>
        <v>0</v>
      </c>
      <c r="U29" s="19">
        <f t="shared" ref="U29" si="40">K29/$C29</f>
        <v>0</v>
      </c>
      <c r="V29" s="19">
        <f t="shared" ref="V29" si="41">L29/$C29</f>
        <v>0.14285714285714285</v>
      </c>
      <c r="W29" s="19">
        <f t="shared" ref="W29" si="42">M29/$C29</f>
        <v>0.8571428571428571</v>
      </c>
    </row>
    <row r="30" spans="1:23" s="20" customFormat="1" x14ac:dyDescent="0.3">
      <c r="A30" s="50" t="s">
        <v>120</v>
      </c>
      <c r="B30" s="51" t="s">
        <v>121</v>
      </c>
      <c r="C30" s="16" cm="1">
        <f t="array" ref="C30:M30">_xlfn.XLOOKUP(B30,[1]Sheet7!$A:$A,[1]Sheet7!$B:$L)</f>
        <v>1494</v>
      </c>
      <c r="D30" s="16">
        <v>1</v>
      </c>
      <c r="E30" s="16">
        <v>41</v>
      </c>
      <c r="F30" s="16">
        <v>487</v>
      </c>
      <c r="G30" s="16">
        <v>166</v>
      </c>
      <c r="H30" s="16">
        <v>10</v>
      </c>
      <c r="I30" s="16">
        <v>789</v>
      </c>
      <c r="J30" s="17">
        <v>1</v>
      </c>
      <c r="K30" s="17">
        <v>176</v>
      </c>
      <c r="L30" s="17">
        <v>76</v>
      </c>
      <c r="M30" s="17">
        <v>536</v>
      </c>
      <c r="N30" s="18">
        <f t="shared" si="23"/>
        <v>6.6934404283801872E-4</v>
      </c>
      <c r="O30" s="18">
        <f t="shared" si="24"/>
        <v>2.744310575635877E-2</v>
      </c>
      <c r="P30" s="18">
        <f t="shared" si="25"/>
        <v>0.32597054886211513</v>
      </c>
      <c r="Q30" s="18">
        <f t="shared" si="26"/>
        <v>0.1111111111111111</v>
      </c>
      <c r="R30" s="18">
        <f t="shared" si="27"/>
        <v>6.6934404283801874E-3</v>
      </c>
      <c r="S30" s="18">
        <f t="shared" si="28"/>
        <v>0.5281124497991968</v>
      </c>
      <c r="T30" s="19">
        <f t="shared" si="29"/>
        <v>6.6934404283801872E-4</v>
      </c>
      <c r="U30" s="19">
        <f t="shared" si="30"/>
        <v>0.11780455153949129</v>
      </c>
      <c r="V30" s="19">
        <f t="shared" si="31"/>
        <v>5.0870147255689425E-2</v>
      </c>
      <c r="W30" s="19">
        <f t="shared" si="32"/>
        <v>0.35876840696117807</v>
      </c>
    </row>
    <row r="31" spans="1:23" s="20" customFormat="1" ht="13.5" thickBot="1" x14ac:dyDescent="0.35">
      <c r="A31" s="81" t="s">
        <v>126</v>
      </c>
      <c r="B31" s="68" t="s">
        <v>123</v>
      </c>
      <c r="C31" s="69" cm="1">
        <f t="array" ref="C31:M31">_xlfn.XLOOKUP(B31,[1]Sheet7!$A:$A,[1]Sheet7!$B:$L)</f>
        <v>2593</v>
      </c>
      <c r="D31" s="69">
        <v>3</v>
      </c>
      <c r="E31" s="69">
        <v>244</v>
      </c>
      <c r="F31" s="69">
        <v>851</v>
      </c>
      <c r="G31" s="69">
        <v>1214</v>
      </c>
      <c r="H31" s="69">
        <v>74</v>
      </c>
      <c r="I31" s="69">
        <v>207</v>
      </c>
      <c r="J31" s="70">
        <v>16</v>
      </c>
      <c r="K31" s="70">
        <v>0</v>
      </c>
      <c r="L31" s="70">
        <v>54</v>
      </c>
      <c r="M31" s="70">
        <v>137</v>
      </c>
      <c r="N31" s="71">
        <f t="shared" si="13"/>
        <v>1.1569610489780178E-3</v>
      </c>
      <c r="O31" s="71">
        <f t="shared" si="1"/>
        <v>9.409949865021211E-2</v>
      </c>
      <c r="P31" s="71">
        <f t="shared" si="2"/>
        <v>0.32819128422676436</v>
      </c>
      <c r="Q31" s="71">
        <f t="shared" si="3"/>
        <v>0.46818357115310449</v>
      </c>
      <c r="R31" s="71">
        <f t="shared" si="4"/>
        <v>2.853837254145777E-2</v>
      </c>
      <c r="S31" s="71">
        <f t="shared" si="5"/>
        <v>7.9830312379483223E-2</v>
      </c>
      <c r="T31" s="72">
        <f t="shared" si="6"/>
        <v>6.1704589278827613E-3</v>
      </c>
      <c r="U31" s="72">
        <f t="shared" si="7"/>
        <v>0</v>
      </c>
      <c r="V31" s="72">
        <f t="shared" si="8"/>
        <v>2.082529888160432E-2</v>
      </c>
      <c r="W31" s="72">
        <f t="shared" si="9"/>
        <v>5.2834554569996146E-2</v>
      </c>
    </row>
    <row r="32" spans="1:23" s="15" customFormat="1" ht="13.5" thickBot="1" x14ac:dyDescent="0.35">
      <c r="A32" s="82" t="s">
        <v>69</v>
      </c>
      <c r="B32" s="83"/>
      <c r="C32" s="74">
        <f t="shared" ref="C32" si="43">SUM(D32:I32)</f>
        <v>7246</v>
      </c>
      <c r="D32" s="74">
        <f>D33</f>
        <v>0</v>
      </c>
      <c r="E32" s="74">
        <f t="shared" ref="E32:H32" si="44">E33</f>
        <v>1</v>
      </c>
      <c r="F32" s="74">
        <f t="shared" si="44"/>
        <v>2085</v>
      </c>
      <c r="G32" s="74">
        <f t="shared" si="44"/>
        <v>1537</v>
      </c>
      <c r="H32" s="74">
        <f t="shared" si="44"/>
        <v>0</v>
      </c>
      <c r="I32" s="74">
        <f t="shared" si="15"/>
        <v>3623</v>
      </c>
      <c r="J32" s="74">
        <f t="shared" ref="J32:M32" si="45">J33</f>
        <v>40</v>
      </c>
      <c r="K32" s="74">
        <f t="shared" si="45"/>
        <v>0</v>
      </c>
      <c r="L32" s="74">
        <f t="shared" si="45"/>
        <v>3583</v>
      </c>
      <c r="M32" s="74">
        <f t="shared" si="45"/>
        <v>0</v>
      </c>
      <c r="N32" s="75">
        <f t="shared" ref="N32:N33" si="46">D32/$C32</f>
        <v>0</v>
      </c>
      <c r="O32" s="75">
        <f t="shared" ref="O32:O33" si="47">E32/$C32</f>
        <v>1.3800717637317141E-4</v>
      </c>
      <c r="P32" s="75">
        <f t="shared" ref="P32:P33" si="48">F32/$C32</f>
        <v>0.28774496273806238</v>
      </c>
      <c r="Q32" s="75">
        <f t="shared" ref="Q32:Q33" si="49">G32/$C32</f>
        <v>0.21211703008556446</v>
      </c>
      <c r="R32" s="75">
        <f t="shared" ref="R32:R33" si="50">H32/$C32</f>
        <v>0</v>
      </c>
      <c r="S32" s="75">
        <f t="shared" ref="S32:S33" si="51">I32/$C32</f>
        <v>0.5</v>
      </c>
      <c r="T32" s="76">
        <f t="shared" ref="T32:T33" si="52">J32/$C32</f>
        <v>5.5202870549268561E-3</v>
      </c>
      <c r="U32" s="76">
        <f t="shared" ref="U32:U33" si="53">K32/$C32</f>
        <v>0</v>
      </c>
      <c r="V32" s="76">
        <f t="shared" ref="V32:V33" si="54">L32/$C32</f>
        <v>0.49447971294507315</v>
      </c>
      <c r="W32" s="77">
        <f t="shared" ref="W32:W33" si="55">M32/$C32</f>
        <v>0</v>
      </c>
    </row>
    <row r="33" spans="1:23" s="20" customFormat="1" ht="13.5" thickBot="1" x14ac:dyDescent="0.35">
      <c r="A33" s="84" t="s">
        <v>70</v>
      </c>
      <c r="B33" s="85" t="s">
        <v>71</v>
      </c>
      <c r="C33" s="86" cm="1">
        <f t="array" ref="C33:M33">_xlfn.XLOOKUP(B33,[1]Sheet7!$A:$A,[1]Sheet7!$B:$L)</f>
        <v>7246</v>
      </c>
      <c r="D33" s="86">
        <v>0</v>
      </c>
      <c r="E33" s="86">
        <v>1</v>
      </c>
      <c r="F33" s="86">
        <v>2085</v>
      </c>
      <c r="G33" s="86">
        <v>1537</v>
      </c>
      <c r="H33" s="86">
        <v>0</v>
      </c>
      <c r="I33" s="86">
        <v>3623</v>
      </c>
      <c r="J33" s="87">
        <v>40</v>
      </c>
      <c r="K33" s="87">
        <v>0</v>
      </c>
      <c r="L33" s="87">
        <v>3583</v>
      </c>
      <c r="M33" s="87">
        <v>0</v>
      </c>
      <c r="N33" s="88">
        <f t="shared" si="46"/>
        <v>0</v>
      </c>
      <c r="O33" s="88">
        <f t="shared" si="47"/>
        <v>1.3800717637317141E-4</v>
      </c>
      <c r="P33" s="88">
        <f t="shared" si="48"/>
        <v>0.28774496273806238</v>
      </c>
      <c r="Q33" s="88">
        <f t="shared" si="49"/>
        <v>0.21211703008556446</v>
      </c>
      <c r="R33" s="88">
        <f t="shared" si="50"/>
        <v>0</v>
      </c>
      <c r="S33" s="88">
        <f t="shared" si="51"/>
        <v>0.5</v>
      </c>
      <c r="T33" s="89">
        <f t="shared" si="52"/>
        <v>5.5202870549268561E-3</v>
      </c>
      <c r="U33" s="89">
        <f t="shared" si="53"/>
        <v>0</v>
      </c>
      <c r="V33" s="89">
        <f t="shared" si="54"/>
        <v>0.49447971294507315</v>
      </c>
      <c r="W33" s="89">
        <f t="shared" si="55"/>
        <v>0</v>
      </c>
    </row>
    <row r="34" spans="1:23" s="20" customFormat="1" ht="13.5" thickBot="1" x14ac:dyDescent="0.35">
      <c r="A34" s="82" t="s">
        <v>72</v>
      </c>
      <c r="B34" s="83"/>
      <c r="C34" s="74">
        <f t="shared" si="10"/>
        <v>3508</v>
      </c>
      <c r="D34" s="74">
        <f>D35</f>
        <v>0</v>
      </c>
      <c r="E34" s="74">
        <f t="shared" ref="E34:H34" si="56">E35</f>
        <v>0</v>
      </c>
      <c r="F34" s="74">
        <f t="shared" si="56"/>
        <v>646</v>
      </c>
      <c r="G34" s="74">
        <f t="shared" si="56"/>
        <v>1257</v>
      </c>
      <c r="H34" s="74">
        <f t="shared" si="56"/>
        <v>34</v>
      </c>
      <c r="I34" s="74">
        <f t="shared" si="15"/>
        <v>1571</v>
      </c>
      <c r="J34" s="74">
        <f t="shared" ref="J34:M34" si="57">J35</f>
        <v>1</v>
      </c>
      <c r="K34" s="74">
        <f t="shared" si="57"/>
        <v>0</v>
      </c>
      <c r="L34" s="74">
        <f t="shared" si="57"/>
        <v>1407</v>
      </c>
      <c r="M34" s="74">
        <f t="shared" si="57"/>
        <v>163</v>
      </c>
      <c r="N34" s="75">
        <f t="shared" si="13"/>
        <v>0</v>
      </c>
      <c r="O34" s="75">
        <f t="shared" si="1"/>
        <v>0</v>
      </c>
      <c r="P34" s="75">
        <f t="shared" si="2"/>
        <v>0.18415051311288483</v>
      </c>
      <c r="Q34" s="75">
        <f t="shared" si="3"/>
        <v>0.35832383124287343</v>
      </c>
      <c r="R34" s="75">
        <f t="shared" si="4"/>
        <v>9.6921322690992021E-3</v>
      </c>
      <c r="S34" s="75">
        <f t="shared" si="5"/>
        <v>0.44783352337514254</v>
      </c>
      <c r="T34" s="76">
        <f t="shared" si="6"/>
        <v>2.8506271379703536E-4</v>
      </c>
      <c r="U34" s="76">
        <f t="shared" si="7"/>
        <v>0</v>
      </c>
      <c r="V34" s="76">
        <f t="shared" si="8"/>
        <v>0.40108323831242876</v>
      </c>
      <c r="W34" s="77">
        <f t="shared" si="9"/>
        <v>4.6465222348916764E-2</v>
      </c>
    </row>
    <row r="35" spans="1:23" s="20" customFormat="1" ht="13.5" thickBot="1" x14ac:dyDescent="0.35">
      <c r="A35" s="92" t="s">
        <v>73</v>
      </c>
      <c r="B35" s="93" t="s">
        <v>74</v>
      </c>
      <c r="C35" s="94" cm="1">
        <f t="array" ref="C35:M35">_xlfn.XLOOKUP(B35,[1]Sheet7!$A:$A,[1]Sheet7!$B:$L)</f>
        <v>3508</v>
      </c>
      <c r="D35" s="94">
        <v>0</v>
      </c>
      <c r="E35" s="94">
        <v>0</v>
      </c>
      <c r="F35" s="94">
        <v>646</v>
      </c>
      <c r="G35" s="94">
        <v>1257</v>
      </c>
      <c r="H35" s="94">
        <v>34</v>
      </c>
      <c r="I35" s="94">
        <v>1571</v>
      </c>
      <c r="J35" s="95">
        <v>1</v>
      </c>
      <c r="K35" s="95">
        <v>0</v>
      </c>
      <c r="L35" s="95">
        <v>1407</v>
      </c>
      <c r="M35" s="95">
        <v>163</v>
      </c>
      <c r="N35" s="96">
        <f t="shared" si="13"/>
        <v>0</v>
      </c>
      <c r="O35" s="96">
        <f t="shared" si="1"/>
        <v>0</v>
      </c>
      <c r="P35" s="96">
        <f t="shared" si="2"/>
        <v>0.18415051311288483</v>
      </c>
      <c r="Q35" s="96">
        <f t="shared" si="3"/>
        <v>0.35832383124287343</v>
      </c>
      <c r="R35" s="96">
        <f t="shared" si="4"/>
        <v>9.6921322690992021E-3</v>
      </c>
      <c r="S35" s="96">
        <f t="shared" si="5"/>
        <v>0.44783352337514254</v>
      </c>
      <c r="T35" s="97">
        <f t="shared" si="6"/>
        <v>2.8506271379703536E-4</v>
      </c>
      <c r="U35" s="97">
        <f t="shared" si="7"/>
        <v>0</v>
      </c>
      <c r="V35" s="97">
        <f t="shared" si="8"/>
        <v>0.40108323831242876</v>
      </c>
      <c r="W35" s="98">
        <f t="shared" si="9"/>
        <v>4.6465222348916764E-2</v>
      </c>
    </row>
    <row r="36" spans="1:23" s="20" customFormat="1" x14ac:dyDescent="0.3">
      <c r="D36" s="90"/>
      <c r="J36" s="90"/>
    </row>
    <row r="37" spans="1:23" s="20" customFormat="1" x14ac:dyDescent="0.3">
      <c r="A37" s="20" t="s">
        <v>75</v>
      </c>
    </row>
    <row r="38" spans="1:23" s="20" customFormat="1" x14ac:dyDescent="0.3"/>
    <row r="39" spans="1:23" s="20" customFormat="1" x14ac:dyDescent="0.3">
      <c r="A39" s="101" t="s">
        <v>76</v>
      </c>
      <c r="B39" s="101"/>
      <c r="C39" s="101"/>
      <c r="D39" s="101"/>
      <c r="E39" s="101"/>
      <c r="F39" s="101"/>
      <c r="G39" s="101"/>
      <c r="H39" s="101"/>
      <c r="I39" s="101"/>
      <c r="J39" s="101"/>
      <c r="K39" s="101"/>
      <c r="L39" s="101"/>
      <c r="M39" s="101"/>
      <c r="N39" s="101"/>
      <c r="O39" s="101"/>
      <c r="P39" s="101"/>
      <c r="Q39" s="101"/>
      <c r="R39" s="101"/>
      <c r="S39" s="101"/>
      <c r="T39" s="101"/>
      <c r="U39" s="101"/>
      <c r="V39" s="101"/>
      <c r="W39" s="101"/>
    </row>
    <row r="40" spans="1:23" s="20" customFormat="1" x14ac:dyDescent="0.3">
      <c r="A40" s="22" t="s">
        <v>77</v>
      </c>
      <c r="B40" s="21"/>
      <c r="C40" s="21"/>
      <c r="D40" s="21"/>
      <c r="E40" s="21"/>
      <c r="F40" s="21"/>
      <c r="G40" s="21"/>
      <c r="H40" s="21"/>
      <c r="I40" s="21"/>
      <c r="J40" s="21"/>
      <c r="K40" s="21"/>
      <c r="L40" s="21"/>
      <c r="M40" s="21"/>
      <c r="N40" s="21"/>
      <c r="O40" s="21"/>
      <c r="P40" s="21"/>
      <c r="Q40" s="21"/>
      <c r="R40" s="21"/>
      <c r="S40" s="21"/>
      <c r="T40" s="21"/>
      <c r="U40" s="21"/>
      <c r="V40" s="21"/>
      <c r="W40" s="21"/>
    </row>
    <row r="41" spans="1:23" s="25" customFormat="1" ht="87" x14ac:dyDescent="0.35">
      <c r="A41" s="23" t="s">
        <v>78</v>
      </c>
      <c r="B41" s="24" t="s">
        <v>79</v>
      </c>
    </row>
    <row r="42" spans="1:23" s="20" customFormat="1" x14ac:dyDescent="0.3">
      <c r="A42" s="26" t="s">
        <v>80</v>
      </c>
      <c r="B42" s="27">
        <v>0</v>
      </c>
    </row>
    <row r="43" spans="1:23" s="20" customFormat="1" x14ac:dyDescent="0.3">
      <c r="A43" s="26" t="s">
        <v>81</v>
      </c>
      <c r="B43" s="27" t="s">
        <v>82</v>
      </c>
    </row>
    <row r="44" spans="1:23" s="20" customFormat="1" x14ac:dyDescent="0.3">
      <c r="A44" s="26" t="s">
        <v>83</v>
      </c>
      <c r="B44" s="27" t="s">
        <v>84</v>
      </c>
    </row>
    <row r="45" spans="1:23" s="20" customFormat="1" x14ac:dyDescent="0.3">
      <c r="A45" s="26" t="s">
        <v>85</v>
      </c>
      <c r="B45" s="27" t="s">
        <v>86</v>
      </c>
    </row>
    <row r="46" spans="1:23" s="30" customFormat="1" ht="26" x14ac:dyDescent="0.35">
      <c r="A46" s="28" t="s">
        <v>87</v>
      </c>
      <c r="B46" s="29" t="s">
        <v>88</v>
      </c>
    </row>
    <row r="47" spans="1:23" s="20" customFormat="1" x14ac:dyDescent="0.3"/>
    <row r="48" spans="1:23" s="20" customFormat="1" x14ac:dyDescent="0.3">
      <c r="A48" s="20" t="s">
        <v>89</v>
      </c>
    </row>
    <row r="49" spans="1:1" s="20" customFormat="1" x14ac:dyDescent="0.3">
      <c r="A49" s="20" t="s">
        <v>128</v>
      </c>
    </row>
    <row r="51" spans="1:1" x14ac:dyDescent="0.3">
      <c r="A51" s="100" t="s">
        <v>130</v>
      </c>
    </row>
    <row r="52" spans="1:1" x14ac:dyDescent="0.3">
      <c r="A52" s="100" t="s">
        <v>131</v>
      </c>
    </row>
    <row r="53" spans="1:1" x14ac:dyDescent="0.3">
      <c r="A53" s="100" t="s">
        <v>132</v>
      </c>
    </row>
  </sheetData>
  <mergeCells count="9">
    <mergeCell ref="A39:W39"/>
    <mergeCell ref="A1:W1"/>
    <mergeCell ref="A3:A4"/>
    <mergeCell ref="B3:B4"/>
    <mergeCell ref="C3:C4"/>
    <mergeCell ref="D3:H3"/>
    <mergeCell ref="I3:M3"/>
    <mergeCell ref="S3:W3"/>
    <mergeCell ref="N3:R3"/>
  </mergeCells>
  <pageMargins left="0.31496062992125984" right="0.31496062992125984" top="0.35433070866141736" bottom="0.35433070866141736"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92B2E-7373-4CD3-AFA5-FEC2E524080F}">
  <sheetPr>
    <tabColor theme="0" tint="-0.249977111117893"/>
  </sheetPr>
  <dimension ref="A1:D17"/>
  <sheetViews>
    <sheetView zoomScale="85" zoomScaleNormal="85" workbookViewId="0">
      <pane ySplit="1" topLeftCell="A16" activePane="bottomLeft" state="frozen"/>
      <selection activeCell="I38" sqref="I38"/>
      <selection pane="bottomLeft" activeCell="I38" sqref="I38"/>
    </sheetView>
  </sheetViews>
  <sheetFormatPr defaultColWidth="9.07421875" defaultRowHeight="13" x14ac:dyDescent="0.3"/>
  <cols>
    <col min="1" max="1" width="48.69140625" style="1" customWidth="1"/>
    <col min="2" max="2" width="47.84375" style="1" customWidth="1"/>
    <col min="3" max="16384" width="9.07421875" style="1"/>
  </cols>
  <sheetData>
    <row r="1" spans="1:4" ht="29" x14ac:dyDescent="0.3">
      <c r="A1" s="31" t="s">
        <v>90</v>
      </c>
      <c r="B1" s="32" t="s">
        <v>1</v>
      </c>
      <c r="C1" s="2" t="s">
        <v>0</v>
      </c>
      <c r="D1" s="2"/>
    </row>
    <row r="2" spans="1:4" x14ac:dyDescent="0.3">
      <c r="A2" s="26" t="s">
        <v>91</v>
      </c>
      <c r="B2" s="26" t="s">
        <v>92</v>
      </c>
    </row>
    <row r="3" spans="1:4" x14ac:dyDescent="0.3">
      <c r="A3" s="33" t="s">
        <v>93</v>
      </c>
      <c r="B3" s="34"/>
    </row>
    <row r="4" spans="1:4" x14ac:dyDescent="0.3">
      <c r="A4" s="35" t="s">
        <v>94</v>
      </c>
      <c r="B4" s="34" t="s">
        <v>95</v>
      </c>
    </row>
    <row r="5" spans="1:4" ht="26" x14ac:dyDescent="0.3">
      <c r="A5" s="35" t="s">
        <v>96</v>
      </c>
      <c r="B5" s="34" t="s">
        <v>97</v>
      </c>
    </row>
    <row r="6" spans="1:4" ht="26" x14ac:dyDescent="0.3">
      <c r="A6" s="33" t="s">
        <v>98</v>
      </c>
      <c r="B6" s="34" t="s">
        <v>99</v>
      </c>
    </row>
    <row r="7" spans="1:4" x14ac:dyDescent="0.3">
      <c r="A7" s="33" t="s">
        <v>100</v>
      </c>
      <c r="B7" s="34" t="s">
        <v>101</v>
      </c>
    </row>
    <row r="8" spans="1:4" x14ac:dyDescent="0.3">
      <c r="A8" s="33" t="s">
        <v>102</v>
      </c>
      <c r="B8" s="34" t="s">
        <v>103</v>
      </c>
    </row>
    <row r="9" spans="1:4" ht="26" x14ac:dyDescent="0.3">
      <c r="A9" s="36" t="s">
        <v>104</v>
      </c>
      <c r="B9" s="34"/>
    </row>
    <row r="10" spans="1:4" x14ac:dyDescent="0.3">
      <c r="A10" s="33" t="s">
        <v>105</v>
      </c>
      <c r="B10" s="34"/>
    </row>
    <row r="11" spans="1:4" x14ac:dyDescent="0.3">
      <c r="A11" s="33" t="s">
        <v>106</v>
      </c>
      <c r="B11" s="34" t="s">
        <v>107</v>
      </c>
    </row>
    <row r="12" spans="1:4" x14ac:dyDescent="0.3">
      <c r="A12" s="37" t="s">
        <v>108</v>
      </c>
      <c r="B12" s="37"/>
    </row>
    <row r="13" spans="1:4" ht="37.5" customHeight="1" x14ac:dyDescent="0.3">
      <c r="A13" s="38" t="s">
        <v>109</v>
      </c>
      <c r="B13" s="39" t="s">
        <v>110</v>
      </c>
    </row>
    <row r="14" spans="1:4" ht="325" x14ac:dyDescent="0.3">
      <c r="A14" s="38" t="s">
        <v>111</v>
      </c>
      <c r="B14" s="39" t="s">
        <v>112</v>
      </c>
    </row>
    <row r="15" spans="1:4" x14ac:dyDescent="0.3">
      <c r="A15" s="38" t="s">
        <v>113</v>
      </c>
      <c r="B15" s="39" t="s">
        <v>114</v>
      </c>
    </row>
    <row r="16" spans="1:4" ht="312" x14ac:dyDescent="0.3">
      <c r="A16" s="38" t="s">
        <v>115</v>
      </c>
      <c r="B16" s="39" t="s">
        <v>116</v>
      </c>
    </row>
    <row r="17" spans="1:2" x14ac:dyDescent="0.3">
      <c r="A17" s="38" t="s">
        <v>117</v>
      </c>
      <c r="B17" s="39" t="s">
        <v>118</v>
      </c>
    </row>
  </sheetData>
  <hyperlinks>
    <hyperlink ref="C1:D1" location="Saturs!A1" display="Saturs!A1" xr:uid="{BEC0F964-030E-4E77-8062-11BA29F009E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E645B9D058ED34A9DFFD4C9BB917231" ma:contentTypeVersion="10" ma:contentTypeDescription="Izveidot jaunu dokumentu." ma:contentTypeScope="" ma:versionID="8d96e831cf13a09b3b23c9acecfd3b94">
  <xsd:schema xmlns:xsd="http://www.w3.org/2001/XMLSchema" xmlns:xs="http://www.w3.org/2001/XMLSchema" xmlns:p="http://schemas.microsoft.com/office/2006/metadata/properties" xmlns:ns2="efcaaeda-a981-404d-967b-8df8cec2066d" xmlns:ns3="c328b572-f03b-4acd-b63f-9964853c3240" targetNamespace="http://schemas.microsoft.com/office/2006/metadata/properties" ma:root="true" ma:fieldsID="c12b1e1a09ce9b454de8c5c72e435c78" ns2:_="" ns3:_="">
    <xsd:import namespace="efcaaeda-a981-404d-967b-8df8cec2066d"/>
    <xsd:import namespace="c328b572-f03b-4acd-b63f-9964853c324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aaeda-a981-404d-967b-8df8cec20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28b572-f03b-4acd-b63f-9964853c324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0C3F2A-D900-4F92-A258-478BCFF73DE4}">
  <ds:schemaRefs>
    <ds:schemaRef ds:uri="http://schemas.microsoft.com/sharepoint/v3/contenttype/forms"/>
  </ds:schemaRefs>
</ds:datastoreItem>
</file>

<file path=customXml/itemProps2.xml><?xml version="1.0" encoding="utf-8"?>
<ds:datastoreItem xmlns:ds="http://schemas.openxmlformats.org/officeDocument/2006/customXml" ds:itemID="{CE346D15-AC11-479E-8B5C-AF7CC5CAB9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aaeda-a981-404d-967b-8df8cec2066d"/>
    <ds:schemaRef ds:uri="c328b572-f03b-4acd-b63f-9964853c3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53C5D1-7043-433A-95BC-74318DB22BE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10_STAC_triāža</vt:lpstr>
      <vt:lpstr>10_Metadati_STAC_triāža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Aija Ratke</cp:lastModifiedBy>
  <dcterms:created xsi:type="dcterms:W3CDTF">2023-08-01T15:12:53Z</dcterms:created>
  <dcterms:modified xsi:type="dcterms:W3CDTF">2025-02-21T09:11:47Z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0x010100CE645B9D058ED34A9DFFD4C9BB917231</vt:lpwstr>
  </property>
</Properties>
</file>