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Finansu_planosanas_nodala\Gunita\Pārskati_2025_6mēn\"/>
    </mc:Choice>
  </mc:AlternateContent>
  <xr:revisionPtr revIDLastSave="0" documentId="13_ncr:1_{5DF3D9A6-32FE-4212-B8B3-0981636B0429}" xr6:coauthVersionLast="47" xr6:coauthVersionMax="47" xr10:uidLastSave="{00000000-0000-0000-0000-000000000000}"/>
  <bookViews>
    <workbookView xWindow="-120" yWindow="-120" windowWidth="29040" windowHeight="15720" tabRatio="601" xr2:uid="{4B00183C-9CD9-4152-B359-F380A6AA152D}"/>
  </bookViews>
  <sheets>
    <sheet name="2025_6" sheetId="55" r:id="rId1"/>
  </sheets>
  <definedNames>
    <definedName name="_xlnm._FilterDatabase" localSheetId="0" hidden="1">'2025_6'!$A$100:$Q$133</definedName>
    <definedName name="TableName">"Dummy"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55" l="1"/>
  <c r="H87" i="55"/>
  <c r="M15" i="55"/>
  <c r="M9" i="55"/>
  <c r="K93" i="55"/>
  <c r="F86" i="55"/>
  <c r="F57" i="55"/>
  <c r="F44" i="55"/>
  <c r="F23" i="55"/>
  <c r="F4" i="55"/>
  <c r="Q93" i="55"/>
  <c r="O43" i="55" l="1"/>
  <c r="L37" i="55" l="1"/>
  <c r="J37" i="55"/>
  <c r="K37" i="55" s="1"/>
  <c r="K25" i="55"/>
  <c r="K26" i="55"/>
  <c r="K27" i="55"/>
  <c r="K28" i="55"/>
  <c r="K29" i="55"/>
  <c r="K30" i="55"/>
  <c r="K31" i="55"/>
  <c r="K32" i="55"/>
  <c r="K33" i="55"/>
  <c r="K34" i="55"/>
  <c r="K35" i="55"/>
  <c r="K36" i="55"/>
  <c r="K38" i="55"/>
  <c r="K39" i="55"/>
  <c r="K40" i="55"/>
  <c r="K41" i="55"/>
  <c r="K24" i="55"/>
  <c r="K121" i="55" l="1"/>
  <c r="K120" i="55"/>
  <c r="K128" i="55"/>
  <c r="M128" i="55" s="1"/>
  <c r="K116" i="55"/>
  <c r="K123" i="55"/>
  <c r="K106" i="55"/>
  <c r="K112" i="55"/>
  <c r="K111" i="55"/>
  <c r="K101" i="55"/>
  <c r="K131" i="55"/>
  <c r="M131" i="55" s="1"/>
  <c r="K132" i="55"/>
  <c r="K130" i="55"/>
  <c r="K129" i="55"/>
  <c r="K122" i="55"/>
  <c r="K115" i="55"/>
  <c r="K114" i="55"/>
  <c r="K107" i="55"/>
  <c r="K105" i="55"/>
  <c r="J113" i="55"/>
  <c r="K113" i="55" s="1"/>
  <c r="K133" i="55" l="1"/>
  <c r="M133" i="55" s="1"/>
  <c r="M130" i="55"/>
  <c r="M129" i="55"/>
  <c r="M123" i="55"/>
  <c r="M122" i="55"/>
  <c r="M121" i="55"/>
  <c r="M120" i="55"/>
  <c r="K119" i="55"/>
  <c r="M119" i="55" s="1"/>
  <c r="K118" i="55"/>
  <c r="M118" i="55" s="1"/>
  <c r="K117" i="55"/>
  <c r="M117" i="55" s="1"/>
  <c r="M116" i="55"/>
  <c r="M113" i="55"/>
  <c r="M112" i="55"/>
  <c r="K110" i="55"/>
  <c r="K108" i="55"/>
  <c r="M106" i="55"/>
  <c r="K104" i="55"/>
  <c r="M104" i="55" s="1"/>
  <c r="K103" i="55"/>
  <c r="M103" i="55" s="1"/>
  <c r="K102" i="55"/>
  <c r="M102" i="55" s="1"/>
  <c r="M101" i="55"/>
  <c r="Q100" i="55"/>
  <c r="P100" i="55"/>
  <c r="O100" i="55"/>
  <c r="N100" i="55"/>
  <c r="J100" i="55"/>
  <c r="I100" i="55"/>
  <c r="G100" i="55"/>
  <c r="F100" i="55"/>
  <c r="P99" i="55"/>
  <c r="M99" i="55"/>
  <c r="P98" i="55"/>
  <c r="M98" i="55"/>
  <c r="H98" i="55"/>
  <c r="P97" i="55"/>
  <c r="M97" i="55"/>
  <c r="H97" i="55"/>
  <c r="P96" i="55"/>
  <c r="M96" i="55"/>
  <c r="H96" i="55"/>
  <c r="P95" i="55"/>
  <c r="M95" i="55"/>
  <c r="H95" i="55"/>
  <c r="P94" i="55"/>
  <c r="M94" i="55"/>
  <c r="H94" i="55"/>
  <c r="P93" i="55"/>
  <c r="M93" i="55"/>
  <c r="H93" i="55"/>
  <c r="P92" i="55"/>
  <c r="M92" i="55"/>
  <c r="H92" i="55"/>
  <c r="P91" i="55"/>
  <c r="M91" i="55"/>
  <c r="H91" i="55"/>
  <c r="P90" i="55"/>
  <c r="M90" i="55"/>
  <c r="H90" i="55"/>
  <c r="P89" i="55"/>
  <c r="M89" i="55"/>
  <c r="H89" i="55"/>
  <c r="P88" i="55"/>
  <c r="M88" i="55"/>
  <c r="H88" i="55"/>
  <c r="P87" i="55"/>
  <c r="M87" i="55"/>
  <c r="Q86" i="55"/>
  <c r="O86" i="55"/>
  <c r="N86" i="55"/>
  <c r="L86" i="55"/>
  <c r="K86" i="55"/>
  <c r="J86" i="55"/>
  <c r="I86" i="55"/>
  <c r="G86" i="55"/>
  <c r="P85" i="55"/>
  <c r="N85" i="55"/>
  <c r="N57" i="55" s="1"/>
  <c r="P84" i="55"/>
  <c r="M84" i="55"/>
  <c r="H84" i="55"/>
  <c r="P83" i="55"/>
  <c r="M83" i="55"/>
  <c r="H83" i="55"/>
  <c r="P82" i="55"/>
  <c r="M82" i="55"/>
  <c r="H82" i="55"/>
  <c r="P81" i="55"/>
  <c r="M81" i="55"/>
  <c r="H81" i="55"/>
  <c r="P80" i="55"/>
  <c r="M80" i="55"/>
  <c r="H80" i="55"/>
  <c r="P79" i="55"/>
  <c r="M79" i="55"/>
  <c r="H79" i="55"/>
  <c r="P78" i="55"/>
  <c r="M78" i="55"/>
  <c r="H78" i="55"/>
  <c r="P77" i="55"/>
  <c r="M77" i="55"/>
  <c r="H77" i="55"/>
  <c r="P76" i="55"/>
  <c r="M76" i="55"/>
  <c r="H76" i="55"/>
  <c r="P75" i="55"/>
  <c r="M75" i="55"/>
  <c r="H75" i="55"/>
  <c r="P74" i="55"/>
  <c r="M74" i="55"/>
  <c r="H74" i="55"/>
  <c r="P73" i="55"/>
  <c r="M73" i="55"/>
  <c r="H73" i="55"/>
  <c r="P72" i="55"/>
  <c r="M72" i="55"/>
  <c r="H72" i="55"/>
  <c r="P71" i="55"/>
  <c r="M71" i="55"/>
  <c r="H71" i="55"/>
  <c r="P70" i="55"/>
  <c r="M70" i="55"/>
  <c r="H70" i="55"/>
  <c r="P69" i="55"/>
  <c r="M69" i="55"/>
  <c r="H69" i="55"/>
  <c r="P68" i="55"/>
  <c r="M68" i="55"/>
  <c r="H68" i="55"/>
  <c r="P67" i="55"/>
  <c r="M67" i="55"/>
  <c r="H67" i="55"/>
  <c r="P66" i="55"/>
  <c r="M66" i="55"/>
  <c r="H66" i="55"/>
  <c r="P65" i="55"/>
  <c r="M65" i="55"/>
  <c r="H65" i="55"/>
  <c r="P64" i="55"/>
  <c r="M64" i="55"/>
  <c r="H64" i="55"/>
  <c r="P63" i="55"/>
  <c r="M63" i="55"/>
  <c r="H63" i="55"/>
  <c r="P62" i="55"/>
  <c r="M62" i="55"/>
  <c r="H62" i="55"/>
  <c r="P61" i="55"/>
  <c r="M61" i="55"/>
  <c r="H61" i="55"/>
  <c r="P60" i="55"/>
  <c r="M60" i="55"/>
  <c r="H60" i="55"/>
  <c r="P59" i="55"/>
  <c r="M59" i="55"/>
  <c r="H59" i="55"/>
  <c r="P58" i="55"/>
  <c r="M58" i="55"/>
  <c r="H58" i="55"/>
  <c r="Q57" i="55"/>
  <c r="O57" i="55"/>
  <c r="L57" i="55"/>
  <c r="K57" i="55"/>
  <c r="J57" i="55"/>
  <c r="I57" i="55"/>
  <c r="G57" i="55"/>
  <c r="P56" i="55"/>
  <c r="M56" i="55"/>
  <c r="H56" i="55"/>
  <c r="P55" i="55"/>
  <c r="M55" i="55"/>
  <c r="H55" i="55"/>
  <c r="P54" i="55"/>
  <c r="M54" i="55"/>
  <c r="H54" i="55"/>
  <c r="P53" i="55"/>
  <c r="M53" i="55"/>
  <c r="H53" i="55"/>
  <c r="P52" i="55"/>
  <c r="M52" i="55"/>
  <c r="H52" i="55"/>
  <c r="P51" i="55"/>
  <c r="M51" i="55"/>
  <c r="H51" i="55"/>
  <c r="P50" i="55"/>
  <c r="M50" i="55"/>
  <c r="H50" i="55"/>
  <c r="P49" i="55"/>
  <c r="M49" i="55"/>
  <c r="H49" i="55"/>
  <c r="P48" i="55"/>
  <c r="P47" i="55"/>
  <c r="P46" i="55"/>
  <c r="M46" i="55"/>
  <c r="H46" i="55"/>
  <c r="P45" i="55"/>
  <c r="M45" i="55"/>
  <c r="H45" i="55"/>
  <c r="Q44" i="55"/>
  <c r="O44" i="55"/>
  <c r="N44" i="55"/>
  <c r="L44" i="55"/>
  <c r="K44" i="55"/>
  <c r="J44" i="55"/>
  <c r="I44" i="55"/>
  <c r="G44" i="55"/>
  <c r="P43" i="55"/>
  <c r="P42" i="55"/>
  <c r="O42" i="55"/>
  <c r="M41" i="55"/>
  <c r="M40" i="55"/>
  <c r="M38" i="55"/>
  <c r="M37" i="55"/>
  <c r="L23" i="55"/>
  <c r="K23" i="55"/>
  <c r="M36" i="55"/>
  <c r="M35" i="55"/>
  <c r="M34" i="55"/>
  <c r="M33" i="55"/>
  <c r="M31" i="55"/>
  <c r="M30" i="55"/>
  <c r="M29" i="55"/>
  <c r="M28" i="55"/>
  <c r="M27" i="55"/>
  <c r="M26" i="55"/>
  <c r="M25" i="55"/>
  <c r="M24" i="55"/>
  <c r="Q23" i="55"/>
  <c r="J23" i="55"/>
  <c r="I23" i="55"/>
  <c r="P22" i="55"/>
  <c r="M22" i="55"/>
  <c r="H22" i="55"/>
  <c r="P21" i="55"/>
  <c r="M21" i="55"/>
  <c r="H21" i="55"/>
  <c r="P20" i="55"/>
  <c r="M20" i="55"/>
  <c r="H20" i="55"/>
  <c r="P19" i="55"/>
  <c r="M19" i="55"/>
  <c r="H19" i="55"/>
  <c r="P18" i="55"/>
  <c r="M18" i="55"/>
  <c r="H18" i="55"/>
  <c r="P17" i="55"/>
  <c r="M17" i="55"/>
  <c r="H17" i="55"/>
  <c r="P16" i="55"/>
  <c r="M16" i="55"/>
  <c r="H16" i="55"/>
  <c r="P15" i="55"/>
  <c r="H15" i="55"/>
  <c r="P14" i="55"/>
  <c r="M14" i="55"/>
  <c r="H14" i="55"/>
  <c r="P13" i="55"/>
  <c r="M13" i="55"/>
  <c r="H13" i="55"/>
  <c r="P12" i="55"/>
  <c r="M12" i="55"/>
  <c r="H12" i="55"/>
  <c r="P11" i="55"/>
  <c r="M11" i="55"/>
  <c r="H11" i="55"/>
  <c r="P10" i="55"/>
  <c r="M10" i="55"/>
  <c r="H10" i="55"/>
  <c r="P9" i="55"/>
  <c r="H9" i="55"/>
  <c r="P8" i="55"/>
  <c r="M8" i="55"/>
  <c r="H8" i="55"/>
  <c r="P7" i="55"/>
  <c r="M7" i="55"/>
  <c r="H7" i="55"/>
  <c r="P6" i="55"/>
  <c r="M6" i="55"/>
  <c r="H6" i="55"/>
  <c r="P5" i="55"/>
  <c r="M5" i="55"/>
  <c r="H5" i="55"/>
  <c r="Q4" i="55"/>
  <c r="O4" i="55"/>
  <c r="N4" i="55"/>
  <c r="L4" i="55"/>
  <c r="K4" i="55"/>
  <c r="J4" i="55"/>
  <c r="I4" i="55"/>
  <c r="G4" i="55"/>
  <c r="P86" i="55" l="1"/>
  <c r="P57" i="55"/>
  <c r="P44" i="55"/>
  <c r="P4" i="55"/>
  <c r="K100" i="55"/>
  <c r="M23" i="55"/>
</calcChain>
</file>

<file path=xl/sharedStrings.xml><?xml version="1.0" encoding="utf-8"?>
<sst xmlns="http://schemas.openxmlformats.org/spreadsheetml/2006/main" count="613" uniqueCount="398">
  <si>
    <t>N.p.k.</t>
  </si>
  <si>
    <t xml:space="preserve"> Plānotais izmeklējumu skaits gadā </t>
  </si>
  <si>
    <t>Dienas stacionārā sniegtie pakalpojumi</t>
  </si>
  <si>
    <t xml:space="preserve">Ikmēneša fiksētais maksājums </t>
  </si>
  <si>
    <t xml:space="preserve">Aritmologa kabinets </t>
  </si>
  <si>
    <t>Traheostomas kabinets</t>
  </si>
  <si>
    <t>Pediatra kabinets</t>
  </si>
  <si>
    <t>Izmeklējumi un terapija</t>
  </si>
  <si>
    <t>Elektrokardiogrāfija</t>
  </si>
  <si>
    <t>Speciālistu pakalpojumi</t>
  </si>
  <si>
    <t xml:space="preserve">Citi pakalpojumi </t>
  </si>
  <si>
    <t>Rehabilitācijas pakalpojumi bērniem</t>
  </si>
  <si>
    <t>Rehabilitācijas pakalpojumi pieaugušajiem</t>
  </si>
  <si>
    <t>Ģenētisko slimnieku konsultēšana</t>
  </si>
  <si>
    <t>Multiplās sklerozes slimnieku konsultēšana un izmeklēšana</t>
  </si>
  <si>
    <t>Ambulatori konsultatīvā palīdzība pie nieru transplantācijas</t>
  </si>
  <si>
    <t>Tiesu psihiatriskā un psiholoģiskā ekspertīze</t>
  </si>
  <si>
    <t>Ambulatorā palīdzība surdoloģijā</t>
  </si>
  <si>
    <t>Medicīniskā apaugļošana</t>
  </si>
  <si>
    <t>Metadona aizvietojošā terapija</t>
  </si>
  <si>
    <t>Pārējie ambulatorie pakalpojumi</t>
  </si>
  <si>
    <t>Ārstu konsīlijs reto slimību ārstēšanā</t>
  </si>
  <si>
    <t>Sporta medicīna</t>
  </si>
  <si>
    <t>Mammogrāfija</t>
  </si>
  <si>
    <t xml:space="preserve">Speciālistu konsultācijas konstatētas atradnes gadījumā </t>
  </si>
  <si>
    <t xml:space="preserve">Ļaundabīgo audzēju primārie diagnostiskie izmeklējumi </t>
  </si>
  <si>
    <t>Parenterālā un enterālā barošana</t>
  </si>
  <si>
    <t>Psihologa/psihoterapeita pakalpojumi</t>
  </si>
  <si>
    <t>Laboratoriskie izmeklējumi Ukrainas iedzīvotājiem saistībā ar militāro konfliktu</t>
  </si>
  <si>
    <t>Priekšlaicīgi dzimušo bērnu profilakse</t>
  </si>
  <si>
    <t>Prognozējamā invaliditāte un novēršamās invaliditātes ārstu konsīlijs</t>
  </si>
  <si>
    <t>Augsta riska bērnu profilakse pret sezonālo saslimšanu ar respiratori sincitiālo vīrusu</t>
  </si>
  <si>
    <t xml:space="preserve">Prioritārie pakalpojumi pacientiem ar ļaundabīgo audzēju </t>
  </si>
  <si>
    <t xml:space="preserve">Autiska spektra traucējumu diagnostika </t>
  </si>
  <si>
    <t>Motivācijas programmas pasākumi bērniem Garastāvokļa kabinetā</t>
  </si>
  <si>
    <t>KOPĀ</t>
  </si>
  <si>
    <t>Pakalpojuma programmas kods</t>
  </si>
  <si>
    <t>Rehabilitācija dienas stacionārā bērniem</t>
  </si>
  <si>
    <t>Rehabilitācija dienas stacionārā pieaugušajiem</t>
  </si>
  <si>
    <t xml:space="preserve">Psihiatrisko slimnieku ārstēšana psihiatriskā profila dienas stacionārā </t>
  </si>
  <si>
    <t>AP84</t>
  </si>
  <si>
    <t>AP85</t>
  </si>
  <si>
    <t>AP111</t>
  </si>
  <si>
    <t>AP112</t>
  </si>
  <si>
    <t>AP113</t>
  </si>
  <si>
    <t>AP114</t>
  </si>
  <si>
    <t>AP116</t>
  </si>
  <si>
    <t>AP117</t>
  </si>
  <si>
    <t>AP118</t>
  </si>
  <si>
    <t>AP120</t>
  </si>
  <si>
    <t>AP70</t>
  </si>
  <si>
    <t>AP61</t>
  </si>
  <si>
    <t>SFMR_7</t>
  </si>
  <si>
    <t>SFMI_7</t>
  </si>
  <si>
    <t>SFMB_7</t>
  </si>
  <si>
    <t>SFMM_7</t>
  </si>
  <si>
    <t>SFML_7</t>
  </si>
  <si>
    <t>SFMS_7</t>
  </si>
  <si>
    <t>SFM1A7</t>
  </si>
  <si>
    <t>SFMG_7</t>
  </si>
  <si>
    <t>SFMJ_7</t>
  </si>
  <si>
    <t>SFM8_7</t>
  </si>
  <si>
    <t>SFM9_7</t>
  </si>
  <si>
    <t>AP02</t>
  </si>
  <si>
    <t>AP022</t>
  </si>
  <si>
    <t>AP023</t>
  </si>
  <si>
    <t>AP024</t>
  </si>
  <si>
    <t>AP025</t>
  </si>
  <si>
    <t>AP59</t>
  </si>
  <si>
    <t>AP60</t>
  </si>
  <si>
    <t>AP04</t>
  </si>
  <si>
    <t>AP06</t>
  </si>
  <si>
    <t>AP09</t>
  </si>
  <si>
    <t>AP98</t>
  </si>
  <si>
    <t>AP69</t>
  </si>
  <si>
    <t>AP31</t>
  </si>
  <si>
    <t>AP310</t>
  </si>
  <si>
    <t>AP311</t>
  </si>
  <si>
    <t>AP312</t>
  </si>
  <si>
    <t>AP313</t>
  </si>
  <si>
    <t>AP314</t>
  </si>
  <si>
    <t>AP315</t>
  </si>
  <si>
    <t>AP316</t>
  </si>
  <si>
    <t>AP317</t>
  </si>
  <si>
    <t>AP318</t>
  </si>
  <si>
    <t>AP319</t>
  </si>
  <si>
    <t>AP32</t>
  </si>
  <si>
    <t>AP320</t>
  </si>
  <si>
    <t>AP321</t>
  </si>
  <si>
    <t>AP322</t>
  </si>
  <si>
    <t>AP324</t>
  </si>
  <si>
    <t>AP325</t>
  </si>
  <si>
    <t>AP326</t>
  </si>
  <si>
    <t>AP33</t>
  </si>
  <si>
    <t>AP34</t>
  </si>
  <si>
    <t>AP35</t>
  </si>
  <si>
    <t>AP37</t>
  </si>
  <si>
    <t>AP38</t>
  </si>
  <si>
    <t>AP39</t>
  </si>
  <si>
    <t>AP40</t>
  </si>
  <si>
    <t>AP74</t>
  </si>
  <si>
    <t>AP75</t>
  </si>
  <si>
    <t>AP13</t>
  </si>
  <si>
    <t>AP14</t>
  </si>
  <si>
    <t>AP15</t>
  </si>
  <si>
    <t>AP16</t>
  </si>
  <si>
    <t>AP17</t>
  </si>
  <si>
    <t>AP43</t>
  </si>
  <si>
    <t>AP45</t>
  </si>
  <si>
    <t>AP50</t>
  </si>
  <si>
    <t>AP62</t>
  </si>
  <si>
    <t>AP66</t>
  </si>
  <si>
    <t>AP07</t>
  </si>
  <si>
    <t>AP81</t>
  </si>
  <si>
    <t>AP87</t>
  </si>
  <si>
    <t>AP93</t>
  </si>
  <si>
    <t>AP54</t>
  </si>
  <si>
    <t>AP44</t>
  </si>
  <si>
    <t>AP47</t>
  </si>
  <si>
    <t>AP96</t>
  </si>
  <si>
    <t>AP51</t>
  </si>
  <si>
    <t>AP107</t>
  </si>
  <si>
    <t>AP109</t>
  </si>
  <si>
    <t>AP115</t>
  </si>
  <si>
    <t>AP119</t>
  </si>
  <si>
    <t>AP110</t>
  </si>
  <si>
    <t>AP105</t>
  </si>
  <si>
    <t>SFM5_7</t>
  </si>
  <si>
    <t>SFMK_7</t>
  </si>
  <si>
    <t>SFMF_7</t>
  </si>
  <si>
    <t>SFM6_7</t>
  </si>
  <si>
    <t>AP021</t>
  </si>
  <si>
    <t>AP05</t>
  </si>
  <si>
    <t>AP36</t>
  </si>
  <si>
    <t>AP101</t>
  </si>
  <si>
    <t>AP67</t>
  </si>
  <si>
    <t>AP63</t>
  </si>
  <si>
    <t>AP56</t>
  </si>
  <si>
    <t>AP55</t>
  </si>
  <si>
    <t>AP58</t>
  </si>
  <si>
    <t>AP83</t>
  </si>
  <si>
    <t>AP82</t>
  </si>
  <si>
    <t>AP125</t>
  </si>
  <si>
    <t>AP128</t>
  </si>
  <si>
    <t>AP126</t>
  </si>
  <si>
    <t>AP122</t>
  </si>
  <si>
    <t>AP127</t>
  </si>
  <si>
    <t>AP99</t>
  </si>
  <si>
    <t>Pakalpojuma programmas nosaukums</t>
  </si>
  <si>
    <t xml:space="preserve">Līguma summa gadam, EUR </t>
  </si>
  <si>
    <t xml:space="preserve"> Plānotās viena izmeklējuma vidējās izmaksas, EUR </t>
  </si>
  <si>
    <t>Līguma summa uz periodu, EUR</t>
  </si>
  <si>
    <t xml:space="preserve"> Veiktais darba apjoms līguma ietvaros, EUR</t>
  </si>
  <si>
    <t xml:space="preserve"> Veiktais darba apjoms pārskata periodā, EUR </t>
  </si>
  <si>
    <t>Izmeklējumu skaits pārskata periodā</t>
  </si>
  <si>
    <t xml:space="preserve"> Viena izmeklējuma vidējās izmaksas pārskata periodā, EUR  </t>
  </si>
  <si>
    <t xml:space="preserve"> Pārstrāde virs līguma summas, EUR  ("+" pārstrāde)</t>
  </si>
  <si>
    <t>Līguma neizpilde, EUR  ("-" neizpilde)</t>
  </si>
  <si>
    <t>Līguma izpilde uz periodu, "+"pārstrāde, "-" neizpilde, EUR</t>
  </si>
  <si>
    <t>1.01.</t>
  </si>
  <si>
    <t>Bērnu ķirurģija dienas stacionārā</t>
  </si>
  <si>
    <t>Dienas stacionārs</t>
  </si>
  <si>
    <t>1.02.</t>
  </si>
  <si>
    <t>Dienas stacionārs hronisko sāpju pacientu ārstēšanai</t>
  </si>
  <si>
    <t>1.03.</t>
  </si>
  <si>
    <t>Gastrointestinālās endoskopijas dienas stacionārā</t>
  </si>
  <si>
    <t>1.04.</t>
  </si>
  <si>
    <t>Ginekoloģija dienas stacionārā</t>
  </si>
  <si>
    <t>1.05.</t>
  </si>
  <si>
    <t>Invazīvā kardioloģija dienas stacionārā</t>
  </si>
  <si>
    <t>1.06.</t>
  </si>
  <si>
    <t>Invazīvā radioloģija dienas stacionārā</t>
  </si>
  <si>
    <t>1.07.</t>
  </si>
  <si>
    <t>Ķirurģiskie pakalpojumi oftalmoloģijas dienas stacionārā</t>
  </si>
  <si>
    <t>Ķīmijterapija un hematoloģija dienas stacionārā</t>
  </si>
  <si>
    <t>1.09.</t>
  </si>
  <si>
    <t>Narkoloģisko slimnieku ārstēšana narkoloģiska profila dienas stacionārā</t>
  </si>
  <si>
    <t>1.10.</t>
  </si>
  <si>
    <t>Neiroloģisko un iekšķīgo slimību ārstēšana dienas stacionārā</t>
  </si>
  <si>
    <t>1.11.</t>
  </si>
  <si>
    <t>Otolaringoloģija bērniem dienas stacionārā</t>
  </si>
  <si>
    <t>1.12.</t>
  </si>
  <si>
    <t>Otolaringoloģija pieaugušajiem dienas stacionārā</t>
  </si>
  <si>
    <t>1.13.</t>
  </si>
  <si>
    <t>1.14.</t>
  </si>
  <si>
    <t>1.15.</t>
  </si>
  <si>
    <t>1.16.</t>
  </si>
  <si>
    <t>Robotizēta stereotaktiskā radioķirurģija</t>
  </si>
  <si>
    <t>1.17.</t>
  </si>
  <si>
    <t>1.18.</t>
  </si>
  <si>
    <t>Traumatoloģija, ortopēdija, rokas un rekonstruktīvā mikroķirurģija, plastiskā ķirurģija dienas stacionārā</t>
  </si>
  <si>
    <t>Uroloģija dienas stacionārā</t>
  </si>
  <si>
    <t>Vispārējie ķirurģiskie pakalpojumi  dienas stacionārā</t>
  </si>
  <si>
    <t>2.01.</t>
  </si>
  <si>
    <t>TPS kabinets</t>
  </si>
  <si>
    <t>2.02.</t>
  </si>
  <si>
    <t>Diabēta apmācības kabinets</t>
  </si>
  <si>
    <t>2.03.</t>
  </si>
  <si>
    <t>Diabētiskās pēdas aprūpes kabinets</t>
  </si>
  <si>
    <t>2.04.</t>
  </si>
  <si>
    <t>Enterālās un parenterālās barošanas pacientu aprūpes kabinets</t>
  </si>
  <si>
    <t>2.05.</t>
  </si>
  <si>
    <t>2.06.</t>
  </si>
  <si>
    <t>Garastāvokļa traucējumu kabinets bērniem</t>
  </si>
  <si>
    <t>2.08.</t>
  </si>
  <si>
    <t>HIV līdzestības kabinets</t>
  </si>
  <si>
    <t>SFMV_7</t>
  </si>
  <si>
    <t>2.09.</t>
  </si>
  <si>
    <t>Hronisku obstruktīvu plaušu slimību kabinets</t>
  </si>
  <si>
    <t>2.10.</t>
  </si>
  <si>
    <t>2.11.</t>
  </si>
  <si>
    <t>Onkoloģisko pacientu koordinatoru kabinets</t>
  </si>
  <si>
    <t>2.12.</t>
  </si>
  <si>
    <t>Onkoloģisko pacientu psihoemocionālā atbalsta kabinets</t>
  </si>
  <si>
    <t>2.13.</t>
  </si>
  <si>
    <t>2.14.</t>
  </si>
  <si>
    <t>2.15.</t>
  </si>
  <si>
    <t>Pneimologa kabinets</t>
  </si>
  <si>
    <t>2.16.</t>
  </si>
  <si>
    <t>2.17.</t>
  </si>
  <si>
    <t>2.18.</t>
  </si>
  <si>
    <t>Reto slimību kabinets</t>
  </si>
  <si>
    <t>2.19.</t>
  </si>
  <si>
    <t>Steidzamās medicīniskās palīdzības punkts</t>
  </si>
  <si>
    <t>2.20.</t>
  </si>
  <si>
    <t>Stomas kabinets</t>
  </si>
  <si>
    <t>SIA "Rīgas Austrumu klīniskā universitātes slimnīca"  - references laboratorijas finansējums, tuberkulozes medikamenti, imunobioloģisko preparātu glabāšana, tuberkulozes bakterioloģiskai diagnostikai barotņu iegāde un izplatīšana, par pēcekspozīcijas specifiskās profilakses (PEP) nodrošināšana ārstniecības personām, HIV infekcijas vertikālās profilakses nodrošināšana HIV pozitīvām sievietēm, HIV Opurtūnisko infekciju terapija, HIV diagnostikas reaģentu iegāde un sadale HIV epidemioloģiskās uzraudzības tīkla laboratorijām</t>
  </si>
  <si>
    <t>VSIA "Bērnu klīniskā universitātes slimnīca" - par īpašiem medicīniskiem nolūkiem paredzētas pārtikas nodrošināšanu paliatīvā aprūpes kabineta uzskaitē esošajiem bērniem, kā arī cistiskās fibrozes kabineta pacientiem un  bērnu ar cistisko fibrozi ambulatorai ārstēšanai nepieciešamajiem medikamentiem</t>
  </si>
  <si>
    <t>3.01.</t>
  </si>
  <si>
    <t>Datortomogrāfija</t>
  </si>
  <si>
    <t>Izmeklējumi</t>
  </si>
  <si>
    <t>3.02.</t>
  </si>
  <si>
    <t>Doplerogrāfija</t>
  </si>
  <si>
    <t>3.03.</t>
  </si>
  <si>
    <t>Elastogrāfija</t>
  </si>
  <si>
    <t>3.04.</t>
  </si>
  <si>
    <t>3.05.</t>
  </si>
  <si>
    <t>Endoskopija</t>
  </si>
  <si>
    <t>3.06.</t>
  </si>
  <si>
    <t>Kodolmagnētiskās rezonanses izmeklējumi</t>
  </si>
  <si>
    <t>3.07.</t>
  </si>
  <si>
    <t>Neiroelektrofizioloģiskie  funkcionālie izmeklējumi</t>
  </si>
  <si>
    <t>3.08.</t>
  </si>
  <si>
    <t>Osteodensitometrija</t>
  </si>
  <si>
    <t>3.09.</t>
  </si>
  <si>
    <t>3.10.</t>
  </si>
  <si>
    <t>Radionuklīdā diagnostika</t>
  </si>
  <si>
    <t>Rentgenoloģija</t>
  </si>
  <si>
    <t>Staru terapija</t>
  </si>
  <si>
    <t>Specializētie pakalpojumi</t>
  </si>
  <si>
    <t>Ultrasonogrāfija</t>
  </si>
  <si>
    <t>4.01.</t>
  </si>
  <si>
    <t>Alergoloģija</t>
  </si>
  <si>
    <t>Speciālisti</t>
  </si>
  <si>
    <t>4.02.</t>
  </si>
  <si>
    <t>Algoloģija</t>
  </si>
  <si>
    <t>4.03.</t>
  </si>
  <si>
    <t>Anestezioloģija</t>
  </si>
  <si>
    <t>4.04.</t>
  </si>
  <si>
    <t>Arodslimību speciālisti</t>
  </si>
  <si>
    <t>4.05.</t>
  </si>
  <si>
    <t>Dermatoveneroloģija</t>
  </si>
  <si>
    <t>4.06.</t>
  </si>
  <si>
    <t>Endokrinoloģija</t>
  </si>
  <si>
    <t>4.07.</t>
  </si>
  <si>
    <t>Gastroenteroloģija</t>
  </si>
  <si>
    <t>4.08.</t>
  </si>
  <si>
    <t>Ginekoloģija</t>
  </si>
  <si>
    <t>4.09.</t>
  </si>
  <si>
    <t>Hematoloģija</t>
  </si>
  <si>
    <t>4.10.</t>
  </si>
  <si>
    <t>Infektoloģija</t>
  </si>
  <si>
    <t>4.11.</t>
  </si>
  <si>
    <t>Internā medicīna</t>
  </si>
  <si>
    <t>4.12.</t>
  </si>
  <si>
    <t>Kardioloģija</t>
  </si>
  <si>
    <t>4.13.</t>
  </si>
  <si>
    <t>Ķirurģija</t>
  </si>
  <si>
    <t>4.14.</t>
  </si>
  <si>
    <t>Narkoloģija</t>
  </si>
  <si>
    <t>4.15.</t>
  </si>
  <si>
    <t>Nefroloģija</t>
  </si>
  <si>
    <t>4.16.</t>
  </si>
  <si>
    <t>Neiroloģija</t>
  </si>
  <si>
    <t>4.17.</t>
  </si>
  <si>
    <t>Oftalmoloģija</t>
  </si>
  <si>
    <t>4.18.</t>
  </si>
  <si>
    <t>Onkoloģija</t>
  </si>
  <si>
    <t>4.19.</t>
  </si>
  <si>
    <t>Otolaringoloģija</t>
  </si>
  <si>
    <t>4.20.</t>
  </si>
  <si>
    <t>Pārējie speciālisti</t>
  </si>
  <si>
    <t>4.21.</t>
  </si>
  <si>
    <t>Pediatrija</t>
  </si>
  <si>
    <t>4.22.</t>
  </si>
  <si>
    <t>Psihiatrija</t>
  </si>
  <si>
    <t>4.23.</t>
  </si>
  <si>
    <t>Pulmonoloģija</t>
  </si>
  <si>
    <t>4.24.</t>
  </si>
  <si>
    <t>Reimatoloģija</t>
  </si>
  <si>
    <t>4.25.</t>
  </si>
  <si>
    <t>Traumatoloģija</t>
  </si>
  <si>
    <t>4.26.</t>
  </si>
  <si>
    <t>Uroloģija</t>
  </si>
  <si>
    <t>4.27.</t>
  </si>
  <si>
    <t>5.01.</t>
  </si>
  <si>
    <t>5.02.</t>
  </si>
  <si>
    <t>5.03.</t>
  </si>
  <si>
    <t>5.04.</t>
  </si>
  <si>
    <t>5.05.</t>
  </si>
  <si>
    <t>5.06.</t>
  </si>
  <si>
    <t>5.07.</t>
  </si>
  <si>
    <t>5.08.</t>
  </si>
  <si>
    <t>5.09.</t>
  </si>
  <si>
    <t>5.10.</t>
  </si>
  <si>
    <t>Rehabilitācija</t>
  </si>
  <si>
    <t>5.11.</t>
  </si>
  <si>
    <t>5.12.</t>
  </si>
  <si>
    <t xml:space="preserve">Pakalpojumi, ko apmaksā virs līguma summas pēc faktiski veiktā darba </t>
  </si>
  <si>
    <t>6.01.</t>
  </si>
  <si>
    <t>6.02.</t>
  </si>
  <si>
    <t>6.03.</t>
  </si>
  <si>
    <t>6.04.</t>
  </si>
  <si>
    <t>6.05.</t>
  </si>
  <si>
    <t>6.06.</t>
  </si>
  <si>
    <t>6.07.</t>
  </si>
  <si>
    <t>6.08.</t>
  </si>
  <si>
    <t>Ļaundabīgo audzēju sekundārie diagnostiskie izmeklējumi</t>
  </si>
  <si>
    <t>6.09.</t>
  </si>
  <si>
    <t>Pacientu izmeklēšana pirms un pēc aknu transplantācijas</t>
  </si>
  <si>
    <t>6.10.</t>
  </si>
  <si>
    <t>Pozitronu emisijas tomogrāfijas/datortomogrāfijas (PET/DT) izmeklējumi</t>
  </si>
  <si>
    <t>6.13.</t>
  </si>
  <si>
    <t>Covid-19 laboratorijas pakalpojumi</t>
  </si>
  <si>
    <t>6.17.</t>
  </si>
  <si>
    <t>6.18.</t>
  </si>
  <si>
    <t>Covid-19 vakcinācijas kabineta pakalpojumi</t>
  </si>
  <si>
    <t>6.19.</t>
  </si>
  <si>
    <t>6.20.</t>
  </si>
  <si>
    <t>6.21.</t>
  </si>
  <si>
    <t>6.22.</t>
  </si>
  <si>
    <t>6.23.</t>
  </si>
  <si>
    <t xml:space="preserve">Skābekļa terapija </t>
  </si>
  <si>
    <t>6.24.</t>
  </si>
  <si>
    <t>6.26.</t>
  </si>
  <si>
    <t>6.27.</t>
  </si>
  <si>
    <t>Nieru aizstājterapija</t>
  </si>
  <si>
    <t>6.28.</t>
  </si>
  <si>
    <t>6.29.</t>
  </si>
  <si>
    <t>6.31.</t>
  </si>
  <si>
    <t>Ambulatorie pakalpojumi Ukrainas iedzīvotājiem saistībā ar militāro konfliktu</t>
  </si>
  <si>
    <t>6.32.</t>
  </si>
  <si>
    <t>6.33.</t>
  </si>
  <si>
    <t>Dienas stacionāra pakalpojumi Ukrainas iedzīvotājiem saistībā ar militāro konfliktu</t>
  </si>
  <si>
    <t>Izmeklējumi Ukrainas iedzīvotājiem saistībā ar militāro konfliktu</t>
  </si>
  <si>
    <t>Pērtiķu baku diagnostika un vakcinācija</t>
  </si>
  <si>
    <t>AP130</t>
  </si>
  <si>
    <t>Agrīnās intervences pakalpojumi bērniem ar autiskā spektra traucējumiem</t>
  </si>
  <si>
    <t>AP132</t>
  </si>
  <si>
    <t>Patvēruma meklētājiem sniegtie pakalpojumi, saskaņā ar valdības apstiprināto rīcības plānu no "Līdzekļi neparedzētiem gadījumiem"</t>
  </si>
  <si>
    <t>AP57</t>
  </si>
  <si>
    <t>Miega izmeklējumi</t>
  </si>
  <si>
    <t>AP138</t>
  </si>
  <si>
    <t>5.13.</t>
  </si>
  <si>
    <t>AP137</t>
  </si>
  <si>
    <t>Diagnostiskie izmeklējumi grūtniecēm un sievietēm pēcdzemdību periodā</t>
  </si>
  <si>
    <t>AP141</t>
  </si>
  <si>
    <t>Ārstu konsīlijs par paliatīvās aprūpes mobilās komandas pakalpojuma pacienta dzīvesvietā nepieciešamību</t>
  </si>
  <si>
    <t>AP142</t>
  </si>
  <si>
    <t>Reproduktīvā materiāla uzglabāšana onkoloģijas pacientiem pirms ķīmijterapijas</t>
  </si>
  <si>
    <t>AP139</t>
  </si>
  <si>
    <t>Agrīnās intervences pakalpojumi pacientiem ar psihotiskiem traucējumiem</t>
  </si>
  <si>
    <t>Metadona terapijas kabinets (ar psihologu)</t>
  </si>
  <si>
    <t>Paliatīvās aprūpes kabinets (ar psihologu)</t>
  </si>
  <si>
    <t>Vakcinācija pret sezonālo gripu, vakcinācija pret sezonālo gripu sociālās aprūpes centros</t>
  </si>
  <si>
    <t>AP95; AP97</t>
  </si>
  <si>
    <t>Finansējuma grupa</t>
  </si>
  <si>
    <t xml:space="preserve">Pakalpojuma programmas grupa </t>
  </si>
  <si>
    <t>6.25.</t>
  </si>
  <si>
    <t xml:space="preserve"> Pārējie speciālisti</t>
  </si>
  <si>
    <t>4.28.</t>
  </si>
  <si>
    <t>SFM107</t>
  </si>
  <si>
    <t>AP72, AP73</t>
  </si>
  <si>
    <t>Jaundzimušo skrīninga nodrošināšana un skrīninga laboratoriskie izmeklējumi</t>
  </si>
  <si>
    <t xml:space="preserve">Radioķirurģija </t>
  </si>
  <si>
    <t>Sirds asinsvadu sistēmas funkcionālie izmeklējumi</t>
  </si>
  <si>
    <t>SFMP_7;SFMU_7;SFM1E7;SFMH_7</t>
  </si>
  <si>
    <t>Psihiatra kabinets, Funkcionālo speciālistu kabinets, Māsas/ārsta palīga kabinets psihiatrijā un narkoloģijā;Psihologa/psihoterapeita kabinets</t>
  </si>
  <si>
    <t>1.08.</t>
  </si>
  <si>
    <t>2.07.</t>
  </si>
  <si>
    <t>6.11.</t>
  </si>
  <si>
    <t>6.14.</t>
  </si>
  <si>
    <t>6.12.</t>
  </si>
  <si>
    <t>6.15.</t>
  </si>
  <si>
    <t>6.16.</t>
  </si>
  <si>
    <t>6.30.</t>
  </si>
  <si>
    <t>Pārskats par sekundārās ambulatorās veselības aprūpes pakalpojumu nodrošināšanai veikto darbu sadalījumā pa pakalpojumu programmām 2025.gada 6 mēnešos</t>
  </si>
  <si>
    <t xml:space="preserve"> Valsts kompensētais pacienta līdzmaksājums,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</si>
</sst>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2"/>
      <name val="Arial"/>
      <family val="2"/>
      <charset val="186"/>
    </font>
    <font>
      <b/>
      <sz val="10"/>
      <name val="Calibri"/>
      <family val="2"/>
      <charset val="186"/>
      <scheme val="minor"/>
    </font>
    <font>
      <b/>
      <sz val="14"/>
      <name val="Calibri"/>
      <family val="2"/>
      <charset val="186"/>
      <scheme val="minor"/>
    </font>
    <font>
      <sz val="10"/>
      <name val="Calibri"/>
      <family val="2"/>
      <charset val="186"/>
      <scheme val="minor"/>
    </font>
    <font>
      <b/>
      <sz val="9"/>
      <name val="Calibri"/>
      <family val="2"/>
      <charset val="186"/>
      <scheme val="minor"/>
    </font>
    <font>
      <sz val="9"/>
      <name val="Calibri"/>
      <family val="2"/>
      <charset val="186"/>
      <scheme val="minor"/>
    </font>
    <font>
      <i/>
      <sz val="1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2" fillId="0" borderId="0"/>
    <xf numFmtId="0" fontId="3" fillId="0" borderId="0"/>
    <xf numFmtId="0" fontId="2" fillId="0" borderId="0"/>
    <xf numFmtId="0" fontId="1" fillId="0" borderId="0"/>
  </cellStyleXfs>
  <cellXfs count="68">
    <xf numFmtId="0" fontId="0" fillId="0" borderId="0" xfId="0"/>
    <xf numFmtId="0" fontId="4" fillId="2" borderId="0" xfId="3" applyFont="1" applyFill="1"/>
    <xf numFmtId="0" fontId="6" fillId="2" borderId="0" xfId="3" applyFont="1" applyFill="1"/>
    <xf numFmtId="4" fontId="6" fillId="2" borderId="0" xfId="3" applyNumberFormat="1" applyFont="1" applyFill="1"/>
    <xf numFmtId="3" fontId="6" fillId="2" borderId="0" xfId="3" applyNumberFormat="1" applyFont="1" applyFill="1"/>
    <xf numFmtId="0" fontId="4" fillId="3" borderId="1" xfId="3" applyFont="1" applyFill="1" applyBorder="1" applyAlignment="1">
      <alignment horizontal="center" vertical="center" wrapText="1"/>
    </xf>
    <xf numFmtId="0" fontId="4" fillId="0" borderId="1" xfId="3" applyFont="1" applyBorder="1" applyAlignment="1">
      <alignment horizontal="center" vertical="center" wrapText="1"/>
    </xf>
    <xf numFmtId="0" fontId="4" fillId="2" borderId="1" xfId="3" applyFont="1" applyFill="1" applyBorder="1" applyAlignment="1">
      <alignment horizontal="center" vertical="center" wrapText="1"/>
    </xf>
    <xf numFmtId="3" fontId="4" fillId="0" borderId="1" xfId="3" applyNumberFormat="1" applyFont="1" applyBorder="1" applyAlignment="1">
      <alignment horizontal="center" vertical="center" wrapText="1"/>
    </xf>
    <xf numFmtId="4" fontId="4" fillId="0" borderId="1" xfId="3" applyNumberFormat="1" applyFont="1" applyBorder="1" applyAlignment="1">
      <alignment horizontal="center" vertical="center" wrapText="1"/>
    </xf>
    <xf numFmtId="4" fontId="4" fillId="2" borderId="1" xfId="3" applyNumberFormat="1" applyFont="1" applyFill="1" applyBorder="1" applyAlignment="1">
      <alignment horizontal="center" vertical="center" wrapText="1"/>
    </xf>
    <xf numFmtId="0" fontId="9" fillId="4" borderId="1" xfId="3" applyFont="1" applyFill="1" applyBorder="1" applyAlignment="1">
      <alignment horizontal="right" wrapText="1"/>
    </xf>
    <xf numFmtId="3" fontId="9" fillId="4" borderId="1" xfId="3" applyNumberFormat="1" applyFont="1" applyFill="1" applyBorder="1" applyAlignment="1">
      <alignment horizontal="right"/>
    </xf>
    <xf numFmtId="3" fontId="9" fillId="4" borderId="1" xfId="3" applyNumberFormat="1" applyFont="1" applyFill="1" applyBorder="1" applyAlignment="1">
      <alignment horizontal="right" wrapText="1"/>
    </xf>
    <xf numFmtId="0" fontId="4" fillId="5" borderId="1" xfId="3" applyFont="1" applyFill="1" applyBorder="1" applyAlignment="1">
      <alignment horizontal="center" wrapText="1"/>
    </xf>
    <xf numFmtId="0" fontId="4" fillId="5" borderId="1" xfId="3" applyFont="1" applyFill="1" applyBorder="1" applyAlignment="1">
      <alignment horizontal="right" wrapText="1"/>
    </xf>
    <xf numFmtId="3" fontId="4" fillId="5" borderId="1" xfId="3" applyNumberFormat="1" applyFont="1" applyFill="1" applyBorder="1" applyAlignment="1">
      <alignment horizontal="right" wrapText="1"/>
    </xf>
    <xf numFmtId="0" fontId="4" fillId="5" borderId="2" xfId="3" applyFont="1" applyFill="1" applyBorder="1" applyAlignment="1">
      <alignment horizontal="center" wrapText="1"/>
    </xf>
    <xf numFmtId="0" fontId="4" fillId="5" borderId="3" xfId="3" applyFont="1" applyFill="1" applyBorder="1" applyAlignment="1">
      <alignment horizontal="right" wrapText="1"/>
    </xf>
    <xf numFmtId="0" fontId="4" fillId="5" borderId="4" xfId="3" applyFont="1" applyFill="1" applyBorder="1" applyAlignment="1">
      <alignment horizontal="right" wrapText="1"/>
    </xf>
    <xf numFmtId="3" fontId="8" fillId="0" borderId="1" xfId="3" applyNumberFormat="1" applyFont="1" applyBorder="1"/>
    <xf numFmtId="4" fontId="8" fillId="0" borderId="1" xfId="3" applyNumberFormat="1" applyFont="1" applyBorder="1"/>
    <xf numFmtId="0" fontId="8" fillId="2" borderId="0" xfId="3" applyFont="1" applyFill="1"/>
    <xf numFmtId="3" fontId="8" fillId="2" borderId="1" xfId="3" applyNumberFormat="1" applyFont="1" applyFill="1" applyBorder="1"/>
    <xf numFmtId="0" fontId="7" fillId="5" borderId="1" xfId="3" applyFont="1" applyFill="1" applyBorder="1" applyAlignment="1">
      <alignment horizontal="center" vertical="center" wrapText="1"/>
    </xf>
    <xf numFmtId="0" fontId="4" fillId="5" borderId="3" xfId="3" applyFont="1" applyFill="1" applyBorder="1" applyAlignment="1">
      <alignment horizontal="left" wrapText="1"/>
    </xf>
    <xf numFmtId="3" fontId="7" fillId="5" borderId="1" xfId="3" applyNumberFormat="1" applyFont="1" applyFill="1" applyBorder="1"/>
    <xf numFmtId="0" fontId="7" fillId="2" borderId="0" xfId="3" applyFont="1" applyFill="1"/>
    <xf numFmtId="0" fontId="7" fillId="3" borderId="0" xfId="3" applyFont="1" applyFill="1"/>
    <xf numFmtId="0" fontId="6" fillId="0" borderId="0" xfId="3" applyFont="1"/>
    <xf numFmtId="0" fontId="6" fillId="0" borderId="0" xfId="3" applyFont="1" applyAlignment="1">
      <alignment wrapText="1"/>
    </xf>
    <xf numFmtId="0" fontId="6" fillId="2" borderId="0" xfId="3" applyFont="1" applyFill="1" applyAlignment="1">
      <alignment wrapText="1"/>
    </xf>
    <xf numFmtId="3" fontId="6" fillId="0" borderId="0" xfId="3" applyNumberFormat="1" applyFont="1"/>
    <xf numFmtId="4" fontId="6" fillId="0" borderId="0" xfId="3" applyNumberFormat="1" applyFont="1"/>
    <xf numFmtId="2" fontId="4" fillId="2" borderId="1" xfId="3" applyNumberFormat="1" applyFont="1" applyFill="1" applyBorder="1" applyAlignment="1">
      <alignment horizontal="center" vertical="center" wrapText="1"/>
    </xf>
    <xf numFmtId="4" fontId="4" fillId="5" borderId="1" xfId="3" applyNumberFormat="1" applyFont="1" applyFill="1" applyBorder="1" applyAlignment="1">
      <alignment horizontal="right" wrapText="1"/>
    </xf>
    <xf numFmtId="4" fontId="7" fillId="5" borderId="1" xfId="3" applyNumberFormat="1" applyFont="1" applyFill="1" applyBorder="1"/>
    <xf numFmtId="0" fontId="8" fillId="0" borderId="1" xfId="3" applyFont="1" applyBorder="1" applyAlignment="1">
      <alignment wrapText="1"/>
    </xf>
    <xf numFmtId="2" fontId="6" fillId="0" borderId="0" xfId="3" applyNumberFormat="1" applyFont="1"/>
    <xf numFmtId="2" fontId="6" fillId="2" borderId="0" xfId="3" applyNumberFormat="1" applyFont="1" applyFill="1"/>
    <xf numFmtId="4" fontId="9" fillId="4" borderId="1" xfId="3" applyNumberFormat="1" applyFont="1" applyFill="1" applyBorder="1" applyAlignment="1">
      <alignment horizontal="right" wrapText="1"/>
    </xf>
    <xf numFmtId="0" fontId="7" fillId="5" borderId="2" xfId="3" applyFont="1" applyFill="1" applyBorder="1" applyAlignment="1">
      <alignment vertical="center" wrapText="1"/>
    </xf>
    <xf numFmtId="0" fontId="7" fillId="5" borderId="3" xfId="3" applyFont="1" applyFill="1" applyBorder="1" applyAlignment="1">
      <alignment vertical="center" wrapText="1"/>
    </xf>
    <xf numFmtId="0" fontId="8" fillId="2" borderId="1" xfId="3" applyFont="1" applyFill="1" applyBorder="1"/>
    <xf numFmtId="4" fontId="8" fillId="2" borderId="1" xfId="3" applyNumberFormat="1" applyFont="1" applyFill="1" applyBorder="1"/>
    <xf numFmtId="0" fontId="8" fillId="2" borderId="1" xfId="3" applyFont="1" applyFill="1" applyBorder="1" applyAlignment="1">
      <alignment wrapText="1"/>
    </xf>
    <xf numFmtId="0" fontId="8" fillId="0" borderId="1" xfId="3" applyFont="1" applyBorder="1"/>
    <xf numFmtId="0" fontId="8" fillId="2" borderId="1" xfId="3" applyFont="1" applyFill="1" applyBorder="1" applyAlignment="1">
      <alignment horizontal="left" vertical="center" wrapText="1"/>
    </xf>
    <xf numFmtId="0" fontId="8" fillId="3" borderId="1" xfId="3" applyFont="1" applyFill="1" applyBorder="1" applyAlignment="1">
      <alignment horizontal="center" vertical="center" wrapText="1"/>
    </xf>
    <xf numFmtId="0" fontId="8" fillId="0" borderId="1" xfId="3" applyFont="1" applyBorder="1" applyAlignment="1">
      <alignment horizontal="left" vertical="center" wrapText="1"/>
    </xf>
    <xf numFmtId="0" fontId="8" fillId="2" borderId="1" xfId="3" applyFont="1" applyFill="1" applyBorder="1" applyAlignment="1">
      <alignment horizontal="left" vertical="top" wrapText="1"/>
    </xf>
    <xf numFmtId="0" fontId="8" fillId="2" borderId="1" xfId="3" applyFont="1" applyFill="1" applyBorder="1" applyAlignment="1">
      <alignment vertical="top" wrapText="1"/>
    </xf>
    <xf numFmtId="0" fontId="8" fillId="2" borderId="1" xfId="3" quotePrefix="1" applyFont="1" applyFill="1" applyBorder="1" applyAlignment="1">
      <alignment horizontal="center" vertical="center" wrapText="1"/>
    </xf>
    <xf numFmtId="0" fontId="8" fillId="2" borderId="1" xfId="3" applyFont="1" applyFill="1" applyBorder="1" applyAlignment="1">
      <alignment horizontal="left" wrapText="1"/>
    </xf>
    <xf numFmtId="0" fontId="8" fillId="2" borderId="1" xfId="3" applyFont="1" applyFill="1" applyBorder="1" applyAlignment="1">
      <alignment horizontal="center" vertical="center" wrapText="1"/>
    </xf>
    <xf numFmtId="0" fontId="8" fillId="3" borderId="0" xfId="3" applyFont="1" applyFill="1"/>
    <xf numFmtId="4" fontId="8" fillId="2" borderId="1" xfId="3" applyNumberFormat="1" applyFont="1" applyFill="1" applyBorder="1" applyAlignment="1">
      <alignment horizontal="center"/>
    </xf>
    <xf numFmtId="0" fontId="8" fillId="2" borderId="1" xfId="3" applyFont="1" applyFill="1" applyBorder="1" applyAlignment="1">
      <alignment horizontal="left" vertical="center"/>
    </xf>
    <xf numFmtId="0" fontId="8" fillId="2" borderId="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wrapText="1"/>
    </xf>
    <xf numFmtId="0" fontId="8" fillId="2" borderId="5" xfId="3" applyFont="1" applyFill="1" applyBorder="1"/>
    <xf numFmtId="4" fontId="8" fillId="2" borderId="5" xfId="3" applyNumberFormat="1" applyFont="1" applyFill="1" applyBorder="1"/>
    <xf numFmtId="3" fontId="8" fillId="0" borderId="5" xfId="3" applyNumberFormat="1" applyFont="1" applyBorder="1"/>
    <xf numFmtId="0" fontId="5" fillId="2" borderId="0" xfId="2" applyFont="1" applyFill="1" applyAlignment="1">
      <alignment horizontal="center" vertical="center" wrapText="1"/>
    </xf>
    <xf numFmtId="0" fontId="7" fillId="5" borderId="1" xfId="3" applyFont="1" applyFill="1" applyBorder="1" applyAlignment="1">
      <alignment horizontal="left" vertical="center" wrapText="1"/>
    </xf>
    <xf numFmtId="0" fontId="7" fillId="5" borderId="2" xfId="3" applyFont="1" applyFill="1" applyBorder="1" applyAlignment="1">
      <alignment horizontal="left" vertical="center" wrapText="1"/>
    </xf>
    <xf numFmtId="0" fontId="7" fillId="5" borderId="3" xfId="3" applyFont="1" applyFill="1" applyBorder="1" applyAlignment="1">
      <alignment horizontal="left" vertical="center" wrapText="1"/>
    </xf>
  </cellXfs>
  <cellStyles count="6">
    <cellStyle name="Normal" xfId="0" builtinId="0"/>
    <cellStyle name="Normal 10" xfId="2" xr:uid="{CFD32F27-E707-4446-AC16-7F6CDE1C8E92}"/>
    <cellStyle name="Normal 2" xfId="3" xr:uid="{0A6CBFE5-AD00-43EB-A198-4B0FEE143F02}"/>
    <cellStyle name="Normal 2 2" xfId="4" xr:uid="{9AFAFFEC-7FC3-451D-894D-26D2AAB8685B}"/>
    <cellStyle name="Normal 2 3 2" xfId="5" xr:uid="{897F8DBA-CC81-4A0A-8F2F-6578D1815C8D}"/>
    <cellStyle name="Normal 5" xfId="1" xr:uid="{B97D0C86-601B-4B8A-A785-6235E0B9BF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3922-A80A-490C-9FC1-3341F96608D9}">
  <sheetPr>
    <tabColor rgb="FF7030A0"/>
  </sheetPr>
  <dimension ref="A1:Q142"/>
  <sheetViews>
    <sheetView tabSelected="1" zoomScaleNormal="100" workbookViewId="0">
      <pane xSplit="5" ySplit="3" topLeftCell="F4" activePane="bottomRight" state="frozen"/>
      <selection pane="topRight" activeCell="F1" sqref="F1"/>
      <selection pane="bottomLeft" activeCell="A7" sqref="A7"/>
      <selection pane="bottomRight" activeCell="N94" sqref="N94"/>
    </sheetView>
  </sheetViews>
  <sheetFormatPr defaultColWidth="11.28515625" defaultRowHeight="12.75" x14ac:dyDescent="0.2"/>
  <cols>
    <col min="1" max="1" width="5" style="2" customWidth="1"/>
    <col min="2" max="2" width="17.7109375" style="29" customWidth="1"/>
    <col min="3" max="3" width="33.5703125" style="30" customWidth="1"/>
    <col min="4" max="4" width="9" style="30" customWidth="1"/>
    <col min="5" max="5" width="12" style="31" customWidth="1"/>
    <col min="6" max="6" width="13.28515625" style="33" customWidth="1"/>
    <col min="7" max="7" width="12.28515625" style="32" customWidth="1"/>
    <col min="8" max="8" width="12.85546875" style="38" customWidth="1"/>
    <col min="9" max="9" width="12.85546875" style="32" customWidth="1"/>
    <col min="10" max="10" width="13.5703125" style="32" customWidth="1"/>
    <col min="11" max="11" width="13.28515625" style="33" customWidth="1"/>
    <col min="12" max="12" width="12" style="32" customWidth="1"/>
    <col min="13" max="13" width="13.42578125" style="38" customWidth="1"/>
    <col min="14" max="14" width="12.7109375" style="33" customWidth="1"/>
    <col min="15" max="15" width="11.28515625" style="33" customWidth="1"/>
    <col min="16" max="16" width="13.140625" style="33" hidden="1" customWidth="1"/>
    <col min="17" max="17" width="12.85546875" style="33" customWidth="1"/>
    <col min="18" max="16384" width="11.28515625" style="2"/>
  </cols>
  <sheetData>
    <row r="1" spans="1:17" ht="19.5" customHeight="1" x14ac:dyDescent="0.2">
      <c r="A1" s="64" t="s">
        <v>396</v>
      </c>
      <c r="B1" s="64"/>
      <c r="C1" s="64"/>
      <c r="D1" s="64"/>
      <c r="E1" s="64"/>
      <c r="F1" s="64"/>
      <c r="G1" s="64"/>
      <c r="H1" s="64"/>
      <c r="I1" s="64"/>
      <c r="J1" s="64"/>
      <c r="K1" s="64"/>
      <c r="L1" s="64"/>
      <c r="M1" s="64"/>
      <c r="N1" s="64"/>
      <c r="O1" s="64"/>
      <c r="P1" s="64"/>
      <c r="Q1" s="64"/>
    </row>
    <row r="2" spans="1:17" ht="95.25" customHeight="1" x14ac:dyDescent="0.2">
      <c r="A2" s="5" t="s">
        <v>0</v>
      </c>
      <c r="B2" s="6" t="s">
        <v>376</v>
      </c>
      <c r="C2" s="6" t="s">
        <v>148</v>
      </c>
      <c r="D2" s="6" t="s">
        <v>36</v>
      </c>
      <c r="E2" s="7" t="s">
        <v>377</v>
      </c>
      <c r="F2" s="9" t="s">
        <v>149</v>
      </c>
      <c r="G2" s="8" t="s">
        <v>1</v>
      </c>
      <c r="H2" s="34" t="s">
        <v>150</v>
      </c>
      <c r="I2" s="5" t="s">
        <v>151</v>
      </c>
      <c r="J2" s="9" t="s">
        <v>152</v>
      </c>
      <c r="K2" s="9" t="s">
        <v>153</v>
      </c>
      <c r="L2" s="8" t="s">
        <v>154</v>
      </c>
      <c r="M2" s="34" t="s">
        <v>155</v>
      </c>
      <c r="N2" s="10" t="s">
        <v>156</v>
      </c>
      <c r="O2" s="10" t="s">
        <v>157</v>
      </c>
      <c r="P2" s="7" t="s">
        <v>158</v>
      </c>
      <c r="Q2" s="9" t="s">
        <v>397</v>
      </c>
    </row>
    <row r="3" spans="1:17" ht="13.5" customHeight="1" x14ac:dyDescent="0.2">
      <c r="A3" s="11"/>
      <c r="B3" s="12"/>
      <c r="C3" s="13"/>
      <c r="D3" s="13"/>
      <c r="E3" s="13"/>
      <c r="F3" s="40"/>
      <c r="G3" s="13"/>
      <c r="H3" s="13"/>
      <c r="I3" s="13"/>
      <c r="J3" s="40"/>
      <c r="K3" s="40"/>
      <c r="L3" s="40"/>
      <c r="M3" s="40"/>
      <c r="N3" s="40"/>
      <c r="O3" s="40"/>
      <c r="P3" s="40"/>
      <c r="Q3" s="40"/>
    </row>
    <row r="4" spans="1:17" s="1" customFormat="1" ht="13.5" customHeight="1" x14ac:dyDescent="0.2">
      <c r="A4" s="14">
        <v>1</v>
      </c>
      <c r="B4" s="65" t="s">
        <v>2</v>
      </c>
      <c r="C4" s="65"/>
      <c r="D4" s="15" t="s">
        <v>35</v>
      </c>
      <c r="E4" s="15"/>
      <c r="F4" s="35">
        <f>SUM(F5:F22)</f>
        <v>73661609</v>
      </c>
      <c r="G4" s="16">
        <f>SUM(G5:G22)</f>
        <v>403076</v>
      </c>
      <c r="H4" s="35"/>
      <c r="I4" s="35">
        <f>SUM(I5:I22)</f>
        <v>36831088.609999999</v>
      </c>
      <c r="J4" s="35">
        <f>SUM(J5:J22)</f>
        <v>34680447.949999996</v>
      </c>
      <c r="K4" s="35">
        <f>SUM(K5:K22)</f>
        <v>38800784.810000002</v>
      </c>
      <c r="L4" s="16">
        <f>SUM(L5:L22)</f>
        <v>210838</v>
      </c>
      <c r="M4" s="35"/>
      <c r="N4" s="35">
        <f>SUM(N5:N22)</f>
        <v>2585626.17</v>
      </c>
      <c r="O4" s="35">
        <f>SUM(O5:O22)</f>
        <v>-615929.96999999974</v>
      </c>
      <c r="P4" s="35">
        <f>SUM(P5:P22)</f>
        <v>1969696.2000000002</v>
      </c>
      <c r="Q4" s="35">
        <f>SUM(Q5:Q22)</f>
        <v>721991</v>
      </c>
    </row>
    <row r="5" spans="1:17" s="22" customFormat="1" ht="21.6" customHeight="1" x14ac:dyDescent="0.2">
      <c r="A5" s="52" t="s">
        <v>159</v>
      </c>
      <c r="B5" s="47" t="s">
        <v>2</v>
      </c>
      <c r="C5" s="53" t="s">
        <v>160</v>
      </c>
      <c r="D5" s="43" t="s">
        <v>51</v>
      </c>
      <c r="E5" s="43" t="s">
        <v>161</v>
      </c>
      <c r="F5" s="21">
        <v>553584</v>
      </c>
      <c r="G5" s="20">
        <v>1449</v>
      </c>
      <c r="H5" s="44">
        <f t="shared" ref="H5:H22" si="0">F5/G5</f>
        <v>382.04554865424433</v>
      </c>
      <c r="I5" s="21">
        <v>276786</v>
      </c>
      <c r="J5" s="21">
        <v>262932.86</v>
      </c>
      <c r="K5" s="21">
        <v>279693.71999999997</v>
      </c>
      <c r="L5" s="20">
        <v>778</v>
      </c>
      <c r="M5" s="21">
        <f>K5/L5</f>
        <v>359.50349614395884</v>
      </c>
      <c r="N5" s="21">
        <v>2907.7199999999721</v>
      </c>
      <c r="O5" s="21"/>
      <c r="P5" s="21">
        <f t="shared" ref="P5:P22" si="1">K5-I5</f>
        <v>2907.7199999999721</v>
      </c>
      <c r="Q5" s="21">
        <v>10590</v>
      </c>
    </row>
    <row r="6" spans="1:17" s="22" customFormat="1" ht="30" customHeight="1" x14ac:dyDescent="0.2">
      <c r="A6" s="52" t="s">
        <v>162</v>
      </c>
      <c r="B6" s="47" t="s">
        <v>2</v>
      </c>
      <c r="C6" s="53" t="s">
        <v>163</v>
      </c>
      <c r="D6" s="43" t="s">
        <v>44</v>
      </c>
      <c r="E6" s="43" t="s">
        <v>161</v>
      </c>
      <c r="F6" s="21">
        <v>450048</v>
      </c>
      <c r="G6" s="20">
        <v>1959</v>
      </c>
      <c r="H6" s="44">
        <f t="shared" si="0"/>
        <v>229.73353751914243</v>
      </c>
      <c r="I6" s="21">
        <v>225024</v>
      </c>
      <c r="J6" s="21">
        <v>220511.21</v>
      </c>
      <c r="K6" s="21">
        <v>267243.07</v>
      </c>
      <c r="L6" s="20">
        <v>981</v>
      </c>
      <c r="M6" s="44">
        <f t="shared" ref="M6:M41" si="2">K6/L6</f>
        <v>272.41903160040778</v>
      </c>
      <c r="N6" s="21">
        <v>42219.070000000007</v>
      </c>
      <c r="O6" s="21"/>
      <c r="P6" s="21">
        <f t="shared" si="1"/>
        <v>42219.070000000007</v>
      </c>
      <c r="Q6" s="21">
        <v>3854</v>
      </c>
    </row>
    <row r="7" spans="1:17" s="22" customFormat="1" ht="28.5" customHeight="1" x14ac:dyDescent="0.2">
      <c r="A7" s="52" t="s">
        <v>164</v>
      </c>
      <c r="B7" s="47" t="s">
        <v>2</v>
      </c>
      <c r="C7" s="53" t="s">
        <v>165</v>
      </c>
      <c r="D7" s="43" t="s">
        <v>123</v>
      </c>
      <c r="E7" s="43" t="s">
        <v>161</v>
      </c>
      <c r="F7" s="21">
        <v>2712529</v>
      </c>
      <c r="G7" s="20">
        <v>10200</v>
      </c>
      <c r="H7" s="44">
        <f t="shared" si="0"/>
        <v>265.93421568627451</v>
      </c>
      <c r="I7" s="21">
        <v>1356484.4</v>
      </c>
      <c r="J7" s="21">
        <v>1284569.6099999999</v>
      </c>
      <c r="K7" s="21">
        <v>1375176.48</v>
      </c>
      <c r="L7" s="20">
        <v>5071</v>
      </c>
      <c r="M7" s="44">
        <f t="shared" si="2"/>
        <v>271.18447643462827</v>
      </c>
      <c r="N7" s="21">
        <v>18692.080000000075</v>
      </c>
      <c r="O7" s="21"/>
      <c r="P7" s="21">
        <f t="shared" si="1"/>
        <v>18692.080000000075</v>
      </c>
      <c r="Q7" s="21">
        <v>18123</v>
      </c>
    </row>
    <row r="8" spans="1:17" s="22" customFormat="1" ht="24" customHeight="1" x14ac:dyDescent="0.2">
      <c r="A8" s="52" t="s">
        <v>166</v>
      </c>
      <c r="B8" s="47" t="s">
        <v>2</v>
      </c>
      <c r="C8" s="53" t="s">
        <v>167</v>
      </c>
      <c r="D8" s="43" t="s">
        <v>46</v>
      </c>
      <c r="E8" s="43" t="s">
        <v>161</v>
      </c>
      <c r="F8" s="21">
        <v>4437686</v>
      </c>
      <c r="G8" s="20">
        <v>9067</v>
      </c>
      <c r="H8" s="44">
        <f t="shared" si="0"/>
        <v>489.43266791662069</v>
      </c>
      <c r="I8" s="21">
        <v>2202854.48</v>
      </c>
      <c r="J8" s="21">
        <v>1784922.2</v>
      </c>
      <c r="K8" s="21">
        <v>2071651.2</v>
      </c>
      <c r="L8" s="20">
        <v>4325</v>
      </c>
      <c r="M8" s="44">
        <f t="shared" si="2"/>
        <v>478.99449710982657</v>
      </c>
      <c r="N8" s="21"/>
      <c r="O8" s="21">
        <v>-131203.28000000003</v>
      </c>
      <c r="P8" s="21">
        <f t="shared" si="1"/>
        <v>-131203.28000000003</v>
      </c>
      <c r="Q8" s="21">
        <v>3367</v>
      </c>
    </row>
    <row r="9" spans="1:17" s="22" customFormat="1" ht="24.75" customHeight="1" x14ac:dyDescent="0.2">
      <c r="A9" s="52" t="s">
        <v>168</v>
      </c>
      <c r="B9" s="47" t="s">
        <v>2</v>
      </c>
      <c r="C9" s="53" t="s">
        <v>169</v>
      </c>
      <c r="D9" s="43" t="s">
        <v>120</v>
      </c>
      <c r="E9" s="43" t="s">
        <v>161</v>
      </c>
      <c r="F9" s="21">
        <v>8086606</v>
      </c>
      <c r="G9" s="20">
        <v>6415</v>
      </c>
      <c r="H9" s="44">
        <f t="shared" si="0"/>
        <v>1260.5777084957131</v>
      </c>
      <c r="I9" s="21">
        <v>4043298</v>
      </c>
      <c r="J9" s="21">
        <v>3856581.2700000005</v>
      </c>
      <c r="K9" s="21">
        <v>4599509.83</v>
      </c>
      <c r="L9" s="20">
        <v>4027</v>
      </c>
      <c r="M9" s="44">
        <f>K9/L9</f>
        <v>1142.1678246833872</v>
      </c>
      <c r="N9" s="21">
        <v>556211.83000000007</v>
      </c>
      <c r="O9" s="21"/>
      <c r="P9" s="21">
        <f t="shared" si="1"/>
        <v>556211.83000000007</v>
      </c>
      <c r="Q9" s="21">
        <v>8269</v>
      </c>
    </row>
    <row r="10" spans="1:17" s="22" customFormat="1" ht="25.5" customHeight="1" x14ac:dyDescent="0.2">
      <c r="A10" s="52" t="s">
        <v>170</v>
      </c>
      <c r="B10" s="47" t="s">
        <v>2</v>
      </c>
      <c r="C10" s="53" t="s">
        <v>171</v>
      </c>
      <c r="D10" s="43" t="s">
        <v>125</v>
      </c>
      <c r="E10" s="43" t="s">
        <v>161</v>
      </c>
      <c r="F10" s="21">
        <v>4309279</v>
      </c>
      <c r="G10" s="20">
        <v>1376</v>
      </c>
      <c r="H10" s="44">
        <f t="shared" si="0"/>
        <v>3131.7434593023254</v>
      </c>
      <c r="I10" s="21">
        <v>2170585</v>
      </c>
      <c r="J10" s="21">
        <v>1792048.8800000001</v>
      </c>
      <c r="K10" s="21">
        <v>1821682.81</v>
      </c>
      <c r="L10" s="20">
        <v>566</v>
      </c>
      <c r="M10" s="44">
        <f t="shared" si="2"/>
        <v>3218.5208657243816</v>
      </c>
      <c r="N10" s="21"/>
      <c r="O10" s="21">
        <v>-348902.18999999994</v>
      </c>
      <c r="P10" s="21">
        <f t="shared" si="1"/>
        <v>-348902.18999999994</v>
      </c>
      <c r="Q10" s="21">
        <v>3681</v>
      </c>
    </row>
    <row r="11" spans="1:17" s="22" customFormat="1" ht="29.25" customHeight="1" x14ac:dyDescent="0.2">
      <c r="A11" s="52" t="s">
        <v>172</v>
      </c>
      <c r="B11" s="47" t="s">
        <v>2</v>
      </c>
      <c r="C11" s="53" t="s">
        <v>173</v>
      </c>
      <c r="D11" s="43" t="s">
        <v>126</v>
      </c>
      <c r="E11" s="43" t="s">
        <v>161</v>
      </c>
      <c r="F11" s="21">
        <v>12001991</v>
      </c>
      <c r="G11" s="20">
        <v>24447</v>
      </c>
      <c r="H11" s="44">
        <f t="shared" si="0"/>
        <v>490.93921544565796</v>
      </c>
      <c r="I11" s="21">
        <v>6000978</v>
      </c>
      <c r="J11" s="21">
        <v>5847355.1800000006</v>
      </c>
      <c r="K11" s="21">
        <v>6359897.0800000001</v>
      </c>
      <c r="L11" s="20">
        <v>13065</v>
      </c>
      <c r="M11" s="44">
        <f t="shared" si="2"/>
        <v>486.78890776884805</v>
      </c>
      <c r="N11" s="21">
        <v>358919.08000000007</v>
      </c>
      <c r="O11" s="21"/>
      <c r="P11" s="21">
        <f t="shared" si="1"/>
        <v>358919.08000000007</v>
      </c>
      <c r="Q11" s="21">
        <v>43773</v>
      </c>
    </row>
    <row r="12" spans="1:17" s="22" customFormat="1" ht="25.5" customHeight="1" x14ac:dyDescent="0.2">
      <c r="A12" s="52" t="s">
        <v>388</v>
      </c>
      <c r="B12" s="47" t="s">
        <v>2</v>
      </c>
      <c r="C12" s="53" t="s">
        <v>176</v>
      </c>
      <c r="D12" s="43" t="s">
        <v>42</v>
      </c>
      <c r="E12" s="43" t="s">
        <v>161</v>
      </c>
      <c r="F12" s="21">
        <v>76288</v>
      </c>
      <c r="G12" s="20">
        <v>3065</v>
      </c>
      <c r="H12" s="44">
        <f t="shared" si="0"/>
        <v>24.890048939641108</v>
      </c>
      <c r="I12" s="21">
        <v>38142</v>
      </c>
      <c r="J12" s="21">
        <v>38056.81</v>
      </c>
      <c r="K12" s="21">
        <v>42537.01</v>
      </c>
      <c r="L12" s="20">
        <v>1709</v>
      </c>
      <c r="M12" s="44">
        <f t="shared" si="2"/>
        <v>24.89</v>
      </c>
      <c r="N12" s="21">
        <v>4395.010000000002</v>
      </c>
      <c r="O12" s="21"/>
      <c r="P12" s="21">
        <f t="shared" si="1"/>
        <v>4395.010000000002</v>
      </c>
      <c r="Q12" s="21">
        <v>3304</v>
      </c>
    </row>
    <row r="13" spans="1:17" s="22" customFormat="1" ht="25.5" customHeight="1" x14ac:dyDescent="0.2">
      <c r="A13" s="52" t="s">
        <v>175</v>
      </c>
      <c r="B13" s="47" t="s">
        <v>2</v>
      </c>
      <c r="C13" s="53" t="s">
        <v>178</v>
      </c>
      <c r="D13" s="43" t="s">
        <v>43</v>
      </c>
      <c r="E13" s="43" t="s">
        <v>161</v>
      </c>
      <c r="F13" s="21">
        <v>6164646</v>
      </c>
      <c r="G13" s="20">
        <v>128198</v>
      </c>
      <c r="H13" s="44">
        <f t="shared" si="0"/>
        <v>48.086912432331239</v>
      </c>
      <c r="I13" s="21">
        <v>3082269.48</v>
      </c>
      <c r="J13" s="21">
        <v>2946295.16</v>
      </c>
      <c r="K13" s="21">
        <v>3088232.99</v>
      </c>
      <c r="L13" s="20">
        <v>65381</v>
      </c>
      <c r="M13" s="44">
        <f t="shared" si="2"/>
        <v>47.234410455636962</v>
      </c>
      <c r="N13" s="21">
        <v>5963.5100000002421</v>
      </c>
      <c r="O13" s="21"/>
      <c r="P13" s="21">
        <f t="shared" si="1"/>
        <v>5963.5100000002421</v>
      </c>
      <c r="Q13" s="21">
        <v>179784</v>
      </c>
    </row>
    <row r="14" spans="1:17" s="22" customFormat="1" ht="26.25" customHeight="1" x14ac:dyDescent="0.2">
      <c r="A14" s="52" t="s">
        <v>177</v>
      </c>
      <c r="B14" s="47" t="s">
        <v>2</v>
      </c>
      <c r="C14" s="53" t="s">
        <v>180</v>
      </c>
      <c r="D14" s="43" t="s">
        <v>47</v>
      </c>
      <c r="E14" s="43" t="s">
        <v>161</v>
      </c>
      <c r="F14" s="21">
        <v>1409167</v>
      </c>
      <c r="G14" s="20">
        <v>3138</v>
      </c>
      <c r="H14" s="44">
        <f t="shared" si="0"/>
        <v>449.06532823454427</v>
      </c>
      <c r="I14" s="21">
        <v>704574</v>
      </c>
      <c r="J14" s="21">
        <v>581530.69000000006</v>
      </c>
      <c r="K14" s="21">
        <v>607771.36999999988</v>
      </c>
      <c r="L14" s="20">
        <v>1341</v>
      </c>
      <c r="M14" s="44">
        <f t="shared" si="2"/>
        <v>453.22249813571955</v>
      </c>
      <c r="N14" s="21"/>
      <c r="O14" s="21">
        <v>-96802.630000000121</v>
      </c>
      <c r="P14" s="21">
        <f t="shared" si="1"/>
        <v>-96802.630000000121</v>
      </c>
      <c r="Q14" s="21">
        <v>21735</v>
      </c>
    </row>
    <row r="15" spans="1:17" s="22" customFormat="1" ht="26.25" customHeight="1" x14ac:dyDescent="0.2">
      <c r="A15" s="52" t="s">
        <v>179</v>
      </c>
      <c r="B15" s="47" t="s">
        <v>2</v>
      </c>
      <c r="C15" s="53" t="s">
        <v>182</v>
      </c>
      <c r="D15" s="43" t="s">
        <v>48</v>
      </c>
      <c r="E15" s="43" t="s">
        <v>161</v>
      </c>
      <c r="F15" s="21">
        <v>901901</v>
      </c>
      <c r="G15" s="20">
        <v>2197</v>
      </c>
      <c r="H15" s="44">
        <f t="shared" si="0"/>
        <v>410.51479289940829</v>
      </c>
      <c r="I15" s="21">
        <v>450942.32999999996</v>
      </c>
      <c r="J15" s="21">
        <v>440017.3</v>
      </c>
      <c r="K15" s="21">
        <v>500274.09</v>
      </c>
      <c r="L15" s="20">
        <v>1208</v>
      </c>
      <c r="M15" s="44">
        <f t="shared" si="2"/>
        <v>414.13418046357617</v>
      </c>
      <c r="N15" s="21">
        <v>49331.760000000068</v>
      </c>
      <c r="O15" s="21"/>
      <c r="P15" s="21">
        <f t="shared" si="1"/>
        <v>49331.760000000068</v>
      </c>
      <c r="Q15" s="21">
        <v>1276</v>
      </c>
    </row>
    <row r="16" spans="1:17" s="22" customFormat="1" ht="28.5" customHeight="1" x14ac:dyDescent="0.2">
      <c r="A16" s="52" t="s">
        <v>181</v>
      </c>
      <c r="B16" s="47" t="s">
        <v>2</v>
      </c>
      <c r="C16" s="53" t="s">
        <v>39</v>
      </c>
      <c r="D16" s="43" t="s">
        <v>122</v>
      </c>
      <c r="E16" s="43" t="s">
        <v>161</v>
      </c>
      <c r="F16" s="21">
        <v>3274139</v>
      </c>
      <c r="G16" s="20">
        <v>57431</v>
      </c>
      <c r="H16" s="44">
        <f t="shared" si="0"/>
        <v>57.009959777820342</v>
      </c>
      <c r="I16" s="21">
        <v>1637060.52</v>
      </c>
      <c r="J16" s="21">
        <v>1593933.87</v>
      </c>
      <c r="K16" s="21">
        <v>1721988.79</v>
      </c>
      <c r="L16" s="20">
        <v>30183</v>
      </c>
      <c r="M16" s="44">
        <f t="shared" si="2"/>
        <v>57.051611503164033</v>
      </c>
      <c r="N16" s="21">
        <v>84928.270000000019</v>
      </c>
      <c r="O16" s="21"/>
      <c r="P16" s="21">
        <f t="shared" si="1"/>
        <v>84928.270000000019</v>
      </c>
      <c r="Q16" s="21">
        <v>206008</v>
      </c>
    </row>
    <row r="17" spans="1:17" s="22" customFormat="1" ht="31.5" customHeight="1" x14ac:dyDescent="0.2">
      <c r="A17" s="52" t="s">
        <v>183</v>
      </c>
      <c r="B17" s="47" t="s">
        <v>2</v>
      </c>
      <c r="C17" s="53" t="s">
        <v>37</v>
      </c>
      <c r="D17" s="43" t="s">
        <v>40</v>
      </c>
      <c r="E17" s="43" t="s">
        <v>161</v>
      </c>
      <c r="F17" s="21">
        <v>4131658</v>
      </c>
      <c r="G17" s="20">
        <v>40259</v>
      </c>
      <c r="H17" s="44">
        <f t="shared" si="0"/>
        <v>102.62694055987481</v>
      </c>
      <c r="I17" s="21">
        <v>2065791</v>
      </c>
      <c r="J17" s="21">
        <v>1957541.4799999997</v>
      </c>
      <c r="K17" s="21">
        <v>2026769.1300000004</v>
      </c>
      <c r="L17" s="20">
        <v>20393</v>
      </c>
      <c r="M17" s="21">
        <f t="shared" si="2"/>
        <v>99.385530819398824</v>
      </c>
      <c r="N17" s="21"/>
      <c r="O17" s="21">
        <v>-39021.869999999646</v>
      </c>
      <c r="P17" s="21">
        <f t="shared" si="1"/>
        <v>-39021.869999999646</v>
      </c>
      <c r="Q17" s="21">
        <v>136074</v>
      </c>
    </row>
    <row r="18" spans="1:17" s="22" customFormat="1" ht="24.75" customHeight="1" x14ac:dyDescent="0.2">
      <c r="A18" s="52" t="s">
        <v>184</v>
      </c>
      <c r="B18" s="47" t="s">
        <v>2</v>
      </c>
      <c r="C18" s="53" t="s">
        <v>38</v>
      </c>
      <c r="D18" s="43" t="s">
        <v>41</v>
      </c>
      <c r="E18" s="43" t="s">
        <v>161</v>
      </c>
      <c r="F18" s="21">
        <v>9824959</v>
      </c>
      <c r="G18" s="20">
        <v>94349</v>
      </c>
      <c r="H18" s="44">
        <f t="shared" si="0"/>
        <v>104.13421445908277</v>
      </c>
      <c r="I18" s="21">
        <v>4912471.4600000009</v>
      </c>
      <c r="J18" s="21">
        <v>4792498.7999999989</v>
      </c>
      <c r="K18" s="21">
        <v>5201191.2700000005</v>
      </c>
      <c r="L18" s="20">
        <v>50791</v>
      </c>
      <c r="M18" s="21">
        <f t="shared" si="2"/>
        <v>102.40379732629798</v>
      </c>
      <c r="N18" s="21">
        <v>288719.80999999959</v>
      </c>
      <c r="O18" s="21"/>
      <c r="P18" s="21">
        <f t="shared" si="1"/>
        <v>288719.80999999959</v>
      </c>
      <c r="Q18" s="21">
        <v>61267</v>
      </c>
    </row>
    <row r="19" spans="1:17" s="22" customFormat="1" ht="24.75" customHeight="1" x14ac:dyDescent="0.2">
      <c r="A19" s="52" t="s">
        <v>185</v>
      </c>
      <c r="B19" s="47" t="s">
        <v>2</v>
      </c>
      <c r="C19" s="53" t="s">
        <v>187</v>
      </c>
      <c r="D19" s="43" t="s">
        <v>50</v>
      </c>
      <c r="E19" s="43" t="s">
        <v>161</v>
      </c>
      <c r="F19" s="21">
        <v>71779</v>
      </c>
      <c r="G19" s="20">
        <v>31</v>
      </c>
      <c r="H19" s="44">
        <f t="shared" si="0"/>
        <v>2315.4516129032259</v>
      </c>
      <c r="I19" s="21">
        <v>35886</v>
      </c>
      <c r="J19" s="21">
        <v>35862.82</v>
      </c>
      <c r="K19" s="21">
        <v>78336.67</v>
      </c>
      <c r="L19" s="20">
        <v>75</v>
      </c>
      <c r="M19" s="21">
        <f t="shared" si="2"/>
        <v>1044.4889333333333</v>
      </c>
      <c r="N19" s="21">
        <v>42450.67</v>
      </c>
      <c r="O19" s="21"/>
      <c r="P19" s="21">
        <f t="shared" si="1"/>
        <v>42450.67</v>
      </c>
      <c r="Q19" s="21">
        <v>0</v>
      </c>
    </row>
    <row r="20" spans="1:17" s="22" customFormat="1" ht="34.5" customHeight="1" x14ac:dyDescent="0.2">
      <c r="A20" s="52" t="s">
        <v>186</v>
      </c>
      <c r="B20" s="47" t="s">
        <v>2</v>
      </c>
      <c r="C20" s="53" t="s">
        <v>190</v>
      </c>
      <c r="D20" s="43" t="s">
        <v>124</v>
      </c>
      <c r="E20" s="43" t="s">
        <v>161</v>
      </c>
      <c r="F20" s="21">
        <v>9493237</v>
      </c>
      <c r="G20" s="20">
        <v>9151</v>
      </c>
      <c r="H20" s="44">
        <f t="shared" si="0"/>
        <v>1037.3988635121846</v>
      </c>
      <c r="I20" s="21">
        <v>4746595.5</v>
      </c>
      <c r="J20" s="21">
        <v>4564747.8699999992</v>
      </c>
      <c r="K20" s="21">
        <v>5318942.79</v>
      </c>
      <c r="L20" s="20">
        <v>5214</v>
      </c>
      <c r="M20" s="44">
        <f t="shared" si="2"/>
        <v>1020.1271173762946</v>
      </c>
      <c r="N20" s="21">
        <v>572347.29</v>
      </c>
      <c r="O20" s="21"/>
      <c r="P20" s="21">
        <f t="shared" si="1"/>
        <v>572347.29</v>
      </c>
      <c r="Q20" s="21">
        <v>11331</v>
      </c>
    </row>
    <row r="21" spans="1:17" s="22" customFormat="1" ht="30" customHeight="1" x14ac:dyDescent="0.2">
      <c r="A21" s="52" t="s">
        <v>188</v>
      </c>
      <c r="B21" s="47" t="s">
        <v>2</v>
      </c>
      <c r="C21" s="53" t="s">
        <v>191</v>
      </c>
      <c r="D21" s="43" t="s">
        <v>45</v>
      </c>
      <c r="E21" s="43" t="s">
        <v>161</v>
      </c>
      <c r="F21" s="21">
        <v>1604829</v>
      </c>
      <c r="G21" s="20">
        <v>2314</v>
      </c>
      <c r="H21" s="44">
        <f t="shared" si="0"/>
        <v>693.53025064822816</v>
      </c>
      <c r="I21" s="21">
        <v>802468.98</v>
      </c>
      <c r="J21" s="21">
        <v>750195.1100000001</v>
      </c>
      <c r="K21" s="21">
        <v>999546.43999999983</v>
      </c>
      <c r="L21" s="20">
        <v>1291</v>
      </c>
      <c r="M21" s="44">
        <f t="shared" si="2"/>
        <v>774.24201394267993</v>
      </c>
      <c r="N21" s="21">
        <v>197077.45999999985</v>
      </c>
      <c r="O21" s="21"/>
      <c r="P21" s="21">
        <f t="shared" si="1"/>
        <v>197077.45999999985</v>
      </c>
      <c r="Q21" s="21">
        <v>3091</v>
      </c>
    </row>
    <row r="22" spans="1:17" s="22" customFormat="1" ht="30" customHeight="1" x14ac:dyDescent="0.2">
      <c r="A22" s="52" t="s">
        <v>189</v>
      </c>
      <c r="B22" s="47" t="s">
        <v>2</v>
      </c>
      <c r="C22" s="53" t="s">
        <v>192</v>
      </c>
      <c r="D22" s="43" t="s">
        <v>49</v>
      </c>
      <c r="E22" s="43" t="s">
        <v>161</v>
      </c>
      <c r="F22" s="21">
        <v>4157283</v>
      </c>
      <c r="G22" s="20">
        <v>8030</v>
      </c>
      <c r="H22" s="44">
        <f t="shared" si="0"/>
        <v>517.71892901618924</v>
      </c>
      <c r="I22" s="21">
        <v>2078877.46</v>
      </c>
      <c r="J22" s="21">
        <v>1930846.8299999998</v>
      </c>
      <c r="K22" s="21">
        <v>2440340.0699999998</v>
      </c>
      <c r="L22" s="20">
        <v>4439</v>
      </c>
      <c r="M22" s="44">
        <f t="shared" si="2"/>
        <v>549.74995945032663</v>
      </c>
      <c r="N22" s="21">
        <v>361462.60999999987</v>
      </c>
      <c r="O22" s="21"/>
      <c r="P22" s="21">
        <f t="shared" si="1"/>
        <v>361462.60999999987</v>
      </c>
      <c r="Q22" s="21">
        <v>6464</v>
      </c>
    </row>
    <row r="23" spans="1:17" s="1" customFormat="1" ht="13.5" customHeight="1" x14ac:dyDescent="0.2">
      <c r="A23" s="17">
        <v>2</v>
      </c>
      <c r="B23" s="66" t="s">
        <v>3</v>
      </c>
      <c r="C23" s="67"/>
      <c r="D23" s="18" t="s">
        <v>35</v>
      </c>
      <c r="E23" s="19"/>
      <c r="F23" s="35">
        <f>SUM(F24:F43)</f>
        <v>20226157.540000003</v>
      </c>
      <c r="G23" s="16"/>
      <c r="H23" s="35"/>
      <c r="I23" s="35">
        <f>SUM(I24:I43)</f>
        <v>791006</v>
      </c>
      <c r="J23" s="35">
        <f>SUM(J24:J43)</f>
        <v>9882598.032399999</v>
      </c>
      <c r="K23" s="35">
        <f>SUM(K24:K43)</f>
        <v>9882598.032399999</v>
      </c>
      <c r="L23" s="16">
        <f>SUM(L24:L43)</f>
        <v>267163</v>
      </c>
      <c r="M23" s="35">
        <f>K23/L23</f>
        <v>36.990893321305713</v>
      </c>
      <c r="N23" s="35"/>
      <c r="O23" s="35"/>
      <c r="P23" s="35"/>
      <c r="Q23" s="35">
        <f>SUM(Q24:Q43)</f>
        <v>0</v>
      </c>
    </row>
    <row r="24" spans="1:17" s="22" customFormat="1" ht="28.5" customHeight="1" x14ac:dyDescent="0.2">
      <c r="A24" s="54" t="s">
        <v>193</v>
      </c>
      <c r="B24" s="47" t="s">
        <v>3</v>
      </c>
      <c r="C24" s="47" t="s">
        <v>4</v>
      </c>
      <c r="D24" s="45" t="s">
        <v>127</v>
      </c>
      <c r="E24" s="43" t="s">
        <v>194</v>
      </c>
      <c r="F24" s="44">
        <v>43868.49</v>
      </c>
      <c r="G24" s="23"/>
      <c r="H24" s="44"/>
      <c r="I24" s="44"/>
      <c r="J24" s="44">
        <v>21936</v>
      </c>
      <c r="K24" s="44">
        <f>J24</f>
        <v>21936</v>
      </c>
      <c r="L24" s="23">
        <v>2318</v>
      </c>
      <c r="M24" s="44">
        <f t="shared" si="2"/>
        <v>9.4633304572907679</v>
      </c>
      <c r="N24" s="44"/>
      <c r="O24" s="44"/>
      <c r="P24" s="44"/>
      <c r="Q24" s="44"/>
    </row>
    <row r="25" spans="1:17" s="22" customFormat="1" ht="25.5" customHeight="1" x14ac:dyDescent="0.2">
      <c r="A25" s="48" t="s">
        <v>195</v>
      </c>
      <c r="B25" s="47" t="s">
        <v>3</v>
      </c>
      <c r="C25" s="57" t="s">
        <v>196</v>
      </c>
      <c r="D25" s="45" t="s">
        <v>52</v>
      </c>
      <c r="E25" s="43" t="s">
        <v>194</v>
      </c>
      <c r="F25" s="21">
        <v>138690.87</v>
      </c>
      <c r="G25" s="20"/>
      <c r="H25" s="44"/>
      <c r="I25" s="21"/>
      <c r="J25" s="44">
        <v>68622.820000000007</v>
      </c>
      <c r="K25" s="44">
        <f t="shared" ref="K25:K41" si="3">J25</f>
        <v>68622.820000000007</v>
      </c>
      <c r="L25" s="23">
        <v>4782</v>
      </c>
      <c r="M25" s="44">
        <f t="shared" si="2"/>
        <v>14.350234211626935</v>
      </c>
      <c r="N25" s="21"/>
      <c r="O25" s="21"/>
      <c r="P25" s="21"/>
      <c r="Q25" s="21"/>
    </row>
    <row r="26" spans="1:17" s="22" customFormat="1" ht="29.25" customHeight="1" x14ac:dyDescent="0.2">
      <c r="A26" s="48" t="s">
        <v>197</v>
      </c>
      <c r="B26" s="47" t="s">
        <v>3</v>
      </c>
      <c r="C26" s="57" t="s">
        <v>198</v>
      </c>
      <c r="D26" s="45" t="s">
        <v>53</v>
      </c>
      <c r="E26" s="43" t="s">
        <v>194</v>
      </c>
      <c r="F26" s="21">
        <v>754727.14</v>
      </c>
      <c r="G26" s="20"/>
      <c r="H26" s="44"/>
      <c r="I26" s="21"/>
      <c r="J26" s="44">
        <v>372792.28999999986</v>
      </c>
      <c r="K26" s="44">
        <f t="shared" si="3"/>
        <v>372792.28999999986</v>
      </c>
      <c r="L26" s="23">
        <v>23626</v>
      </c>
      <c r="M26" s="44">
        <f t="shared" si="2"/>
        <v>15.778899940743242</v>
      </c>
      <c r="N26" s="21"/>
      <c r="O26" s="21"/>
      <c r="P26" s="21"/>
      <c r="Q26" s="21"/>
    </row>
    <row r="27" spans="1:17" s="22" customFormat="1" ht="24.75" customHeight="1" x14ac:dyDescent="0.2">
      <c r="A27" s="48" t="s">
        <v>199</v>
      </c>
      <c r="B27" s="47" t="s">
        <v>3</v>
      </c>
      <c r="C27" s="49" t="s">
        <v>200</v>
      </c>
      <c r="D27" s="45" t="s">
        <v>130</v>
      </c>
      <c r="E27" s="43" t="s">
        <v>194</v>
      </c>
      <c r="F27" s="21">
        <v>207417.78</v>
      </c>
      <c r="G27" s="20"/>
      <c r="H27" s="44"/>
      <c r="I27" s="21"/>
      <c r="J27" s="44">
        <v>103710</v>
      </c>
      <c r="K27" s="44">
        <f t="shared" si="3"/>
        <v>103710</v>
      </c>
      <c r="L27" s="23">
        <v>280</v>
      </c>
      <c r="M27" s="44">
        <f t="shared" si="2"/>
        <v>370.39285714285717</v>
      </c>
      <c r="N27" s="21"/>
      <c r="O27" s="21"/>
      <c r="P27" s="21"/>
      <c r="Q27" s="21"/>
    </row>
    <row r="28" spans="1:17" s="22" customFormat="1" ht="27" customHeight="1" x14ac:dyDescent="0.2">
      <c r="A28" s="48" t="s">
        <v>201</v>
      </c>
      <c r="B28" s="47" t="s">
        <v>3</v>
      </c>
      <c r="C28" s="49" t="s">
        <v>203</v>
      </c>
      <c r="D28" s="45" t="s">
        <v>61</v>
      </c>
      <c r="E28" s="43" t="s">
        <v>194</v>
      </c>
      <c r="F28" s="21">
        <v>2432001</v>
      </c>
      <c r="G28" s="20"/>
      <c r="H28" s="21"/>
      <c r="I28" s="21"/>
      <c r="J28" s="44">
        <v>1216002</v>
      </c>
      <c r="K28" s="44">
        <f t="shared" si="3"/>
        <v>1216002</v>
      </c>
      <c r="L28" s="20">
        <v>13804</v>
      </c>
      <c r="M28" s="21">
        <f t="shared" si="2"/>
        <v>88.090553462764419</v>
      </c>
      <c r="N28" s="21"/>
      <c r="O28" s="21"/>
      <c r="P28" s="21"/>
      <c r="Q28" s="21"/>
    </row>
    <row r="29" spans="1:17" s="22" customFormat="1" ht="27" customHeight="1" x14ac:dyDescent="0.2">
      <c r="A29" s="48" t="s">
        <v>202</v>
      </c>
      <c r="B29" s="47" t="s">
        <v>3</v>
      </c>
      <c r="C29" s="49" t="s">
        <v>205</v>
      </c>
      <c r="D29" s="45" t="s">
        <v>206</v>
      </c>
      <c r="E29" s="43" t="s">
        <v>194</v>
      </c>
      <c r="F29" s="44">
        <v>24321.15</v>
      </c>
      <c r="G29" s="20"/>
      <c r="H29" s="44"/>
      <c r="I29" s="21"/>
      <c r="J29" s="44">
        <v>12162</v>
      </c>
      <c r="K29" s="44">
        <f t="shared" si="3"/>
        <v>12162</v>
      </c>
      <c r="L29" s="23">
        <v>107</v>
      </c>
      <c r="M29" s="21">
        <f t="shared" si="2"/>
        <v>113.66355140186916</v>
      </c>
      <c r="N29" s="21"/>
      <c r="O29" s="21"/>
      <c r="P29" s="21"/>
      <c r="Q29" s="21"/>
    </row>
    <row r="30" spans="1:17" s="22" customFormat="1" ht="26.25" customHeight="1" x14ac:dyDescent="0.2">
      <c r="A30" s="48" t="s">
        <v>389</v>
      </c>
      <c r="B30" s="47" t="s">
        <v>3</v>
      </c>
      <c r="C30" s="49" t="s">
        <v>208</v>
      </c>
      <c r="D30" s="45" t="s">
        <v>54</v>
      </c>
      <c r="E30" s="43" t="s">
        <v>194</v>
      </c>
      <c r="F30" s="44">
        <v>459155.48000000004</v>
      </c>
      <c r="G30" s="20"/>
      <c r="H30" s="44"/>
      <c r="I30" s="21"/>
      <c r="J30" s="44">
        <v>222777.15</v>
      </c>
      <c r="K30" s="44">
        <f t="shared" si="3"/>
        <v>222777.15</v>
      </c>
      <c r="L30" s="23">
        <v>8441</v>
      </c>
      <c r="M30" s="44">
        <f t="shared" si="2"/>
        <v>26.392269873237769</v>
      </c>
      <c r="N30" s="21"/>
      <c r="O30" s="21"/>
      <c r="P30" s="21"/>
      <c r="Q30" s="21"/>
    </row>
    <row r="31" spans="1:17" s="22" customFormat="1" ht="26.25" customHeight="1" x14ac:dyDescent="0.2">
      <c r="A31" s="48" t="s">
        <v>204</v>
      </c>
      <c r="B31" s="47" t="s">
        <v>3</v>
      </c>
      <c r="C31" s="49" t="s">
        <v>372</v>
      </c>
      <c r="D31" s="45" t="s">
        <v>55</v>
      </c>
      <c r="E31" s="43" t="s">
        <v>194</v>
      </c>
      <c r="F31" s="44">
        <v>567220.85</v>
      </c>
      <c r="G31" s="20"/>
      <c r="H31" s="44"/>
      <c r="I31" s="21"/>
      <c r="J31" s="44">
        <v>283604.15999999997</v>
      </c>
      <c r="K31" s="44">
        <f t="shared" si="3"/>
        <v>283604.15999999997</v>
      </c>
      <c r="L31" s="23">
        <v>28171</v>
      </c>
      <c r="M31" s="44">
        <f t="shared" si="2"/>
        <v>10.067237939725249</v>
      </c>
      <c r="N31" s="21"/>
      <c r="O31" s="21"/>
      <c r="P31" s="21"/>
      <c r="Q31" s="21"/>
    </row>
    <row r="32" spans="1:17" s="22" customFormat="1" ht="28.5" customHeight="1" x14ac:dyDescent="0.2">
      <c r="A32" s="48" t="s">
        <v>207</v>
      </c>
      <c r="B32" s="47" t="s">
        <v>3</v>
      </c>
      <c r="C32" s="47" t="s">
        <v>211</v>
      </c>
      <c r="D32" s="45" t="s">
        <v>381</v>
      </c>
      <c r="E32" s="43" t="s">
        <v>194</v>
      </c>
      <c r="F32" s="44">
        <v>656671.05000000005</v>
      </c>
      <c r="G32" s="20"/>
      <c r="H32" s="44"/>
      <c r="I32" s="21"/>
      <c r="J32" s="44">
        <v>328332.36</v>
      </c>
      <c r="K32" s="44">
        <f t="shared" si="3"/>
        <v>328332.36</v>
      </c>
      <c r="L32" s="23"/>
      <c r="M32" s="44"/>
      <c r="N32" s="21"/>
      <c r="O32" s="21"/>
      <c r="P32" s="21"/>
      <c r="Q32" s="21"/>
    </row>
    <row r="33" spans="1:17" s="22" customFormat="1" ht="32.25" customHeight="1" x14ac:dyDescent="0.2">
      <c r="A33" s="48" t="s">
        <v>209</v>
      </c>
      <c r="B33" s="58" t="s">
        <v>3</v>
      </c>
      <c r="C33" s="59" t="s">
        <v>213</v>
      </c>
      <c r="D33" s="60" t="s">
        <v>62</v>
      </c>
      <c r="E33" s="61" t="s">
        <v>194</v>
      </c>
      <c r="F33" s="62">
        <v>73180.33</v>
      </c>
      <c r="G33" s="63"/>
      <c r="H33" s="21"/>
      <c r="I33" s="21"/>
      <c r="J33" s="44">
        <v>36588</v>
      </c>
      <c r="K33" s="44">
        <f t="shared" si="3"/>
        <v>36588</v>
      </c>
      <c r="L33" s="23">
        <v>356</v>
      </c>
      <c r="M33" s="44">
        <f t="shared" ref="M33" si="4">K33/L33</f>
        <v>102.7752808988764</v>
      </c>
      <c r="N33" s="21"/>
      <c r="O33" s="21"/>
      <c r="P33" s="21"/>
      <c r="Q33" s="21"/>
    </row>
    <row r="34" spans="1:17" s="22" customFormat="1" ht="25.5" customHeight="1" x14ac:dyDescent="0.2">
      <c r="A34" s="48" t="s">
        <v>210</v>
      </c>
      <c r="B34" s="47" t="s">
        <v>3</v>
      </c>
      <c r="C34" s="49" t="s">
        <v>373</v>
      </c>
      <c r="D34" s="45" t="s">
        <v>56</v>
      </c>
      <c r="E34" s="43" t="s">
        <v>194</v>
      </c>
      <c r="F34" s="44">
        <v>548087.99</v>
      </c>
      <c r="G34" s="20"/>
      <c r="H34" s="21"/>
      <c r="I34" s="21"/>
      <c r="J34" s="44">
        <v>261403.53</v>
      </c>
      <c r="K34" s="44">
        <f t="shared" si="3"/>
        <v>261403.53</v>
      </c>
      <c r="L34" s="20">
        <v>2682</v>
      </c>
      <c r="M34" s="21">
        <f t="shared" si="2"/>
        <v>97.465894854586125</v>
      </c>
      <c r="N34" s="21"/>
      <c r="O34" s="21"/>
      <c r="P34" s="21"/>
      <c r="Q34" s="21"/>
    </row>
    <row r="35" spans="1:17" s="22" customFormat="1" ht="27" customHeight="1" x14ac:dyDescent="0.2">
      <c r="A35" s="48" t="s">
        <v>212</v>
      </c>
      <c r="B35" s="47" t="s">
        <v>3</v>
      </c>
      <c r="C35" s="49" t="s">
        <v>6</v>
      </c>
      <c r="D35" s="45" t="s">
        <v>60</v>
      </c>
      <c r="E35" s="43" t="s">
        <v>194</v>
      </c>
      <c r="F35" s="21">
        <v>172232.65</v>
      </c>
      <c r="G35" s="20"/>
      <c r="H35" s="44"/>
      <c r="I35" s="21"/>
      <c r="J35" s="44">
        <v>83357.45</v>
      </c>
      <c r="K35" s="44">
        <f t="shared" si="3"/>
        <v>83357.45</v>
      </c>
      <c r="L35" s="20">
        <v>2054</v>
      </c>
      <c r="M35" s="21">
        <f t="shared" si="2"/>
        <v>40.582984420642646</v>
      </c>
      <c r="N35" s="21"/>
      <c r="O35" s="21"/>
      <c r="P35" s="21"/>
      <c r="Q35" s="21"/>
    </row>
    <row r="36" spans="1:17" s="22" customFormat="1" ht="27" customHeight="1" x14ac:dyDescent="0.2">
      <c r="A36" s="48" t="s">
        <v>214</v>
      </c>
      <c r="B36" s="47" t="s">
        <v>3</v>
      </c>
      <c r="C36" s="49" t="s">
        <v>217</v>
      </c>
      <c r="D36" s="45" t="s">
        <v>129</v>
      </c>
      <c r="E36" s="43" t="s">
        <v>194</v>
      </c>
      <c r="F36" s="21">
        <v>1139403.21</v>
      </c>
      <c r="G36" s="20"/>
      <c r="H36" s="44"/>
      <c r="I36" s="21"/>
      <c r="J36" s="44">
        <v>571304.5</v>
      </c>
      <c r="K36" s="44">
        <f t="shared" si="3"/>
        <v>571304.5</v>
      </c>
      <c r="L36" s="20">
        <v>25586</v>
      </c>
      <c r="M36" s="21">
        <f t="shared" si="2"/>
        <v>22.328793089971079</v>
      </c>
      <c r="N36" s="21"/>
      <c r="O36" s="21"/>
      <c r="P36" s="21"/>
      <c r="Q36" s="21"/>
    </row>
    <row r="37" spans="1:17" s="22" customFormat="1" ht="72" customHeight="1" x14ac:dyDescent="0.2">
      <c r="A37" s="48" t="s">
        <v>215</v>
      </c>
      <c r="B37" s="47" t="s">
        <v>3</v>
      </c>
      <c r="C37" s="47" t="s">
        <v>387</v>
      </c>
      <c r="D37" s="45" t="s">
        <v>386</v>
      </c>
      <c r="E37" s="43" t="s">
        <v>194</v>
      </c>
      <c r="F37" s="44">
        <v>9601408.5300000012</v>
      </c>
      <c r="G37" s="23"/>
      <c r="H37" s="44"/>
      <c r="I37" s="44"/>
      <c r="J37" s="44">
        <f>439125.78+1131409.3+2408249.79+798279.54</f>
        <v>4777064.41</v>
      </c>
      <c r="K37" s="44">
        <f t="shared" si="3"/>
        <v>4777064.41</v>
      </c>
      <c r="L37" s="23">
        <f>10770+107325+34194</f>
        <v>152289</v>
      </c>
      <c r="M37" s="44">
        <f t="shared" si="2"/>
        <v>31.368414067989153</v>
      </c>
      <c r="N37" s="44"/>
      <c r="O37" s="44"/>
      <c r="P37" s="44"/>
      <c r="Q37" s="44"/>
    </row>
    <row r="38" spans="1:17" s="22" customFormat="1" ht="24.75" customHeight="1" x14ac:dyDescent="0.2">
      <c r="A38" s="48" t="s">
        <v>216</v>
      </c>
      <c r="B38" s="47" t="s">
        <v>3</v>
      </c>
      <c r="C38" s="49" t="s">
        <v>221</v>
      </c>
      <c r="D38" s="45" t="s">
        <v>59</v>
      </c>
      <c r="E38" s="43" t="s">
        <v>194</v>
      </c>
      <c r="F38" s="21">
        <v>257568.19</v>
      </c>
      <c r="G38" s="20"/>
      <c r="H38" s="44"/>
      <c r="I38" s="21"/>
      <c r="J38" s="21">
        <v>128784</v>
      </c>
      <c r="K38" s="44">
        <f t="shared" si="3"/>
        <v>128784</v>
      </c>
      <c r="L38" s="20">
        <v>2066</v>
      </c>
      <c r="M38" s="21">
        <f t="shared" si="2"/>
        <v>62.334946757018393</v>
      </c>
      <c r="N38" s="21"/>
      <c r="O38" s="21"/>
      <c r="P38" s="21"/>
      <c r="Q38" s="21"/>
    </row>
    <row r="39" spans="1:17" s="22" customFormat="1" ht="24.75" customHeight="1" x14ac:dyDescent="0.2">
      <c r="A39" s="54" t="s">
        <v>218</v>
      </c>
      <c r="B39" s="47" t="s">
        <v>3</v>
      </c>
      <c r="C39" s="49" t="s">
        <v>223</v>
      </c>
      <c r="D39" s="45" t="s">
        <v>128</v>
      </c>
      <c r="E39" s="43" t="s">
        <v>194</v>
      </c>
      <c r="F39" s="21">
        <v>1654982.38</v>
      </c>
      <c r="G39" s="20"/>
      <c r="H39" s="44"/>
      <c r="I39" s="21"/>
      <c r="J39" s="21">
        <v>827492.64</v>
      </c>
      <c r="K39" s="44">
        <f t="shared" si="3"/>
        <v>827492.64</v>
      </c>
      <c r="L39" s="20">
        <v>0</v>
      </c>
      <c r="M39" s="21"/>
      <c r="N39" s="21"/>
      <c r="O39" s="21"/>
      <c r="P39" s="21"/>
      <c r="Q39" s="21"/>
    </row>
    <row r="40" spans="1:17" s="22" customFormat="1" ht="23.1" customHeight="1" x14ac:dyDescent="0.2">
      <c r="A40" s="48" t="s">
        <v>219</v>
      </c>
      <c r="B40" s="47" t="s">
        <v>3</v>
      </c>
      <c r="C40" s="49" t="s">
        <v>225</v>
      </c>
      <c r="D40" s="45" t="s">
        <v>57</v>
      </c>
      <c r="E40" s="43" t="s">
        <v>194</v>
      </c>
      <c r="F40" s="21">
        <v>26358.16</v>
      </c>
      <c r="G40" s="20"/>
      <c r="H40" s="44"/>
      <c r="I40" s="21"/>
      <c r="J40" s="21">
        <v>13178.34</v>
      </c>
      <c r="K40" s="44">
        <f t="shared" si="3"/>
        <v>13178.34</v>
      </c>
      <c r="L40" s="20">
        <v>559</v>
      </c>
      <c r="M40" s="21">
        <f t="shared" si="2"/>
        <v>23.574847942754921</v>
      </c>
      <c r="N40" s="21"/>
      <c r="O40" s="21"/>
      <c r="P40" s="21"/>
      <c r="Q40" s="21"/>
    </row>
    <row r="41" spans="1:17" s="22" customFormat="1" ht="23.25" customHeight="1" x14ac:dyDescent="0.2">
      <c r="A41" s="48" t="s">
        <v>220</v>
      </c>
      <c r="B41" s="47" t="s">
        <v>3</v>
      </c>
      <c r="C41" s="49" t="s">
        <v>5</v>
      </c>
      <c r="D41" s="45" t="s">
        <v>58</v>
      </c>
      <c r="E41" s="43" t="s">
        <v>194</v>
      </c>
      <c r="F41" s="21">
        <v>6080.29</v>
      </c>
      <c r="G41" s="20"/>
      <c r="H41" s="21"/>
      <c r="I41" s="21"/>
      <c r="J41" s="21">
        <v>3042</v>
      </c>
      <c r="K41" s="44">
        <f t="shared" si="3"/>
        <v>3042</v>
      </c>
      <c r="L41" s="20">
        <v>42</v>
      </c>
      <c r="M41" s="21">
        <f t="shared" si="2"/>
        <v>72.428571428571431</v>
      </c>
      <c r="N41" s="21"/>
      <c r="O41" s="21"/>
      <c r="P41" s="21"/>
      <c r="Q41" s="21"/>
    </row>
    <row r="42" spans="1:17" s="22" customFormat="1" ht="24" customHeight="1" x14ac:dyDescent="0.2">
      <c r="A42" s="54" t="s">
        <v>222</v>
      </c>
      <c r="B42" s="47" t="s">
        <v>3</v>
      </c>
      <c r="C42" s="50" t="s">
        <v>226</v>
      </c>
      <c r="D42" s="45"/>
      <c r="E42" s="43"/>
      <c r="F42" s="44">
        <v>467248</v>
      </c>
      <c r="G42" s="23"/>
      <c r="H42" s="44"/>
      <c r="I42" s="21">
        <v>233622</v>
      </c>
      <c r="J42" s="44">
        <v>163373.69239999997</v>
      </c>
      <c r="K42" s="44">
        <v>163373.69239999997</v>
      </c>
      <c r="L42" s="23"/>
      <c r="M42" s="44"/>
      <c r="N42" s="44"/>
      <c r="O42" s="44">
        <f t="shared" ref="O42" si="5">K42-I42</f>
        <v>-70248.307600000029</v>
      </c>
      <c r="P42" s="21">
        <f t="shared" ref="P42:P43" si="6">K42-I42</f>
        <v>-70248.307600000029</v>
      </c>
      <c r="Q42" s="44"/>
    </row>
    <row r="43" spans="1:17" s="22" customFormat="1" ht="37.5" customHeight="1" x14ac:dyDescent="0.2">
      <c r="A43" s="54" t="s">
        <v>224</v>
      </c>
      <c r="B43" s="47" t="s">
        <v>3</v>
      </c>
      <c r="C43" s="50" t="s">
        <v>227</v>
      </c>
      <c r="D43" s="45"/>
      <c r="E43" s="43"/>
      <c r="F43" s="44">
        <v>995534</v>
      </c>
      <c r="G43" s="23"/>
      <c r="H43" s="44"/>
      <c r="I43" s="21">
        <v>557384</v>
      </c>
      <c r="J43" s="44">
        <v>387070.69</v>
      </c>
      <c r="K43" s="44">
        <v>387070.69</v>
      </c>
      <c r="L43" s="23"/>
      <c r="M43" s="44"/>
      <c r="N43" s="44"/>
      <c r="O43" s="44">
        <f>K43-I43</f>
        <v>-170313.31</v>
      </c>
      <c r="P43" s="21">
        <f t="shared" si="6"/>
        <v>-170313.31</v>
      </c>
      <c r="Q43" s="44"/>
    </row>
    <row r="44" spans="1:17" s="27" customFormat="1" ht="15" customHeight="1" x14ac:dyDescent="0.2">
      <c r="A44" s="24">
        <v>3</v>
      </c>
      <c r="B44" s="41" t="s">
        <v>7</v>
      </c>
      <c r="C44" s="42"/>
      <c r="D44" s="25" t="s">
        <v>35</v>
      </c>
      <c r="E44" s="19"/>
      <c r="F44" s="36">
        <f>SUM(F45:F56)</f>
        <v>64394166</v>
      </c>
      <c r="G44" s="26">
        <f>SUM(G45:G56)</f>
        <v>1889525</v>
      </c>
      <c r="H44" s="36"/>
      <c r="I44" s="36">
        <f>SUM(I45:I56)</f>
        <v>32177919.98</v>
      </c>
      <c r="J44" s="36">
        <f>SUM(J45:J56)</f>
        <v>30685501.600000001</v>
      </c>
      <c r="K44" s="36">
        <f>SUM(K45:K56)</f>
        <v>34373817.529999994</v>
      </c>
      <c r="L44" s="26">
        <f>SUM(L45:L56)</f>
        <v>965157</v>
      </c>
      <c r="M44" s="36"/>
      <c r="N44" s="36">
        <f>SUM(N45:N56)</f>
        <v>2564110.9800000014</v>
      </c>
      <c r="O44" s="36">
        <f>SUM(O45:O56)</f>
        <v>-368213.42999999924</v>
      </c>
      <c r="P44" s="36">
        <f>SUM(P45:P56)</f>
        <v>2195897.5500000021</v>
      </c>
      <c r="Q44" s="36">
        <f>SUM(Q45:Q56)</f>
        <v>1165474</v>
      </c>
    </row>
    <row r="45" spans="1:17" s="22" customFormat="1" ht="18.75" customHeight="1" x14ac:dyDescent="0.2">
      <c r="A45" s="48" t="s">
        <v>228</v>
      </c>
      <c r="B45" s="46" t="s">
        <v>7</v>
      </c>
      <c r="C45" s="43" t="s">
        <v>229</v>
      </c>
      <c r="D45" s="43" t="s">
        <v>64</v>
      </c>
      <c r="E45" s="43" t="s">
        <v>230</v>
      </c>
      <c r="F45" s="21">
        <v>17260713</v>
      </c>
      <c r="G45" s="20">
        <v>164006</v>
      </c>
      <c r="H45" s="44">
        <f t="shared" ref="H45:H56" si="7">F45/G45</f>
        <v>105.24439959513677</v>
      </c>
      <c r="I45" s="44">
        <v>8630319.6399999987</v>
      </c>
      <c r="J45" s="44">
        <v>8469407.9800000004</v>
      </c>
      <c r="K45" s="44">
        <v>9916960.6199999992</v>
      </c>
      <c r="L45" s="23">
        <v>95307</v>
      </c>
      <c r="M45" s="44">
        <f t="shared" ref="M45:M99" si="8">K45/L45</f>
        <v>104.05280430608454</v>
      </c>
      <c r="N45" s="21">
        <v>1286640.9800000004</v>
      </c>
      <c r="O45" s="21"/>
      <c r="P45" s="21">
        <f t="shared" ref="P45:P56" si="9">K45-I45</f>
        <v>1286640.9800000004</v>
      </c>
      <c r="Q45" s="44">
        <v>252938</v>
      </c>
    </row>
    <row r="46" spans="1:17" s="22" customFormat="1" ht="18.75" customHeight="1" x14ac:dyDescent="0.2">
      <c r="A46" s="48" t="s">
        <v>231</v>
      </c>
      <c r="B46" s="46" t="s">
        <v>7</v>
      </c>
      <c r="C46" s="43" t="s">
        <v>232</v>
      </c>
      <c r="D46" s="43" t="s">
        <v>71</v>
      </c>
      <c r="E46" s="43" t="s">
        <v>230</v>
      </c>
      <c r="F46" s="21">
        <v>3809239</v>
      </c>
      <c r="G46" s="20">
        <v>117545</v>
      </c>
      <c r="H46" s="44">
        <f t="shared" si="7"/>
        <v>32.406644263898933</v>
      </c>
      <c r="I46" s="44">
        <v>1884014.48</v>
      </c>
      <c r="J46" s="44">
        <v>1714102.8999999994</v>
      </c>
      <c r="K46" s="44">
        <v>1869306.5299999998</v>
      </c>
      <c r="L46" s="23">
        <v>58227</v>
      </c>
      <c r="M46" s="44">
        <f t="shared" si="8"/>
        <v>32.103775396293813</v>
      </c>
      <c r="N46" s="21"/>
      <c r="O46" s="21">
        <v>-14707.950000000186</v>
      </c>
      <c r="P46" s="21">
        <f t="shared" si="9"/>
        <v>-14707.950000000186</v>
      </c>
      <c r="Q46" s="44">
        <v>39360</v>
      </c>
    </row>
    <row r="47" spans="1:17" s="22" customFormat="1" ht="18.75" hidden="1" customHeight="1" x14ac:dyDescent="0.2">
      <c r="A47" s="48" t="s">
        <v>233</v>
      </c>
      <c r="B47" s="43" t="s">
        <v>7</v>
      </c>
      <c r="C47" s="43" t="s">
        <v>234</v>
      </c>
      <c r="D47" s="43" t="s">
        <v>74</v>
      </c>
      <c r="E47" s="43" t="s">
        <v>230</v>
      </c>
      <c r="F47" s="21"/>
      <c r="G47" s="20"/>
      <c r="H47" s="44"/>
      <c r="I47" s="44"/>
      <c r="J47" s="44"/>
      <c r="K47" s="44"/>
      <c r="L47" s="23"/>
      <c r="M47" s="44"/>
      <c r="N47" s="21">
        <v>0</v>
      </c>
      <c r="O47" s="21">
        <v>0</v>
      </c>
      <c r="P47" s="21">
        <f t="shared" si="9"/>
        <v>0</v>
      </c>
      <c r="Q47" s="44">
        <v>0</v>
      </c>
    </row>
    <row r="48" spans="1:17" s="22" customFormat="1" ht="18.75" hidden="1" customHeight="1" x14ac:dyDescent="0.2">
      <c r="A48" s="48" t="s">
        <v>235</v>
      </c>
      <c r="B48" s="43" t="s">
        <v>7</v>
      </c>
      <c r="C48" s="43" t="s">
        <v>8</v>
      </c>
      <c r="D48" s="43" t="s">
        <v>68</v>
      </c>
      <c r="E48" s="43" t="s">
        <v>230</v>
      </c>
      <c r="F48" s="21"/>
      <c r="G48" s="20"/>
      <c r="H48" s="44"/>
      <c r="I48" s="44"/>
      <c r="J48" s="44"/>
      <c r="K48" s="44"/>
      <c r="L48" s="23"/>
      <c r="M48" s="44"/>
      <c r="N48" s="21">
        <v>0</v>
      </c>
      <c r="O48" s="21">
        <v>0</v>
      </c>
      <c r="P48" s="21">
        <f t="shared" si="9"/>
        <v>0</v>
      </c>
      <c r="Q48" s="44"/>
    </row>
    <row r="49" spans="1:17" s="22" customFormat="1" ht="18.75" customHeight="1" x14ac:dyDescent="0.2">
      <c r="A49" s="48" t="s">
        <v>233</v>
      </c>
      <c r="B49" s="43" t="s">
        <v>7</v>
      </c>
      <c r="C49" s="43" t="s">
        <v>237</v>
      </c>
      <c r="D49" s="43" t="s">
        <v>70</v>
      </c>
      <c r="E49" s="43" t="s">
        <v>230</v>
      </c>
      <c r="F49" s="21">
        <v>6347212</v>
      </c>
      <c r="G49" s="20">
        <v>59845</v>
      </c>
      <c r="H49" s="44">
        <f t="shared" si="7"/>
        <v>106.06085721447072</v>
      </c>
      <c r="I49" s="44">
        <v>3173556.02</v>
      </c>
      <c r="J49" s="44">
        <v>2968778.0399999996</v>
      </c>
      <c r="K49" s="44">
        <v>3288548.7699999996</v>
      </c>
      <c r="L49" s="23">
        <v>29129</v>
      </c>
      <c r="M49" s="44">
        <f t="shared" si="8"/>
        <v>112.8960407154382</v>
      </c>
      <c r="N49" s="21">
        <v>114992.74999999953</v>
      </c>
      <c r="O49" s="21"/>
      <c r="P49" s="21">
        <f t="shared" si="9"/>
        <v>114992.74999999953</v>
      </c>
      <c r="Q49" s="44">
        <v>15611</v>
      </c>
    </row>
    <row r="50" spans="1:17" s="22" customFormat="1" ht="18.75" customHeight="1" x14ac:dyDescent="0.2">
      <c r="A50" s="54" t="s">
        <v>235</v>
      </c>
      <c r="B50" s="46" t="s">
        <v>7</v>
      </c>
      <c r="C50" s="43" t="s">
        <v>239</v>
      </c>
      <c r="D50" s="43" t="s">
        <v>131</v>
      </c>
      <c r="E50" s="43" t="s">
        <v>230</v>
      </c>
      <c r="F50" s="21">
        <v>8468048</v>
      </c>
      <c r="G50" s="20">
        <v>66380</v>
      </c>
      <c r="H50" s="44">
        <f t="shared" si="7"/>
        <v>127.56926785176258</v>
      </c>
      <c r="I50" s="44">
        <v>4234020</v>
      </c>
      <c r="J50" s="44">
        <v>4169832.2600000002</v>
      </c>
      <c r="K50" s="44">
        <v>5004473.3600000003</v>
      </c>
      <c r="L50" s="23">
        <v>39130</v>
      </c>
      <c r="M50" s="44">
        <f t="shared" si="8"/>
        <v>127.89351801686686</v>
      </c>
      <c r="N50" s="21">
        <v>770453.36000000034</v>
      </c>
      <c r="O50" s="21"/>
      <c r="P50" s="21">
        <f t="shared" si="9"/>
        <v>770453.36000000034</v>
      </c>
      <c r="Q50" s="44">
        <v>249975</v>
      </c>
    </row>
    <row r="51" spans="1:17" s="22" customFormat="1" ht="18.75" customHeight="1" x14ac:dyDescent="0.2">
      <c r="A51" s="48" t="s">
        <v>236</v>
      </c>
      <c r="B51" s="43" t="s">
        <v>7</v>
      </c>
      <c r="C51" s="43" t="s">
        <v>241</v>
      </c>
      <c r="D51" s="43" t="s">
        <v>132</v>
      </c>
      <c r="E51" s="43" t="s">
        <v>230</v>
      </c>
      <c r="F51" s="21">
        <v>1415199</v>
      </c>
      <c r="G51" s="20">
        <v>20244</v>
      </c>
      <c r="H51" s="44">
        <f t="shared" si="7"/>
        <v>69.907083580320091</v>
      </c>
      <c r="I51" s="44">
        <v>707583.48</v>
      </c>
      <c r="J51" s="44">
        <v>688111.47000000009</v>
      </c>
      <c r="K51" s="44">
        <v>753821.99</v>
      </c>
      <c r="L51" s="23">
        <v>10894</v>
      </c>
      <c r="M51" s="44">
        <f t="shared" si="8"/>
        <v>69.196070313934271</v>
      </c>
      <c r="N51" s="21">
        <v>46238.510000000009</v>
      </c>
      <c r="O51" s="21"/>
      <c r="P51" s="21">
        <f t="shared" si="9"/>
        <v>46238.510000000009</v>
      </c>
      <c r="Q51" s="44">
        <v>18720</v>
      </c>
    </row>
    <row r="52" spans="1:17" s="22" customFormat="1" ht="18.75" customHeight="1" x14ac:dyDescent="0.2">
      <c r="A52" s="54" t="s">
        <v>238</v>
      </c>
      <c r="B52" s="43" t="s">
        <v>7</v>
      </c>
      <c r="C52" s="43" t="s">
        <v>243</v>
      </c>
      <c r="D52" s="43" t="s">
        <v>67</v>
      </c>
      <c r="E52" s="43" t="s">
        <v>230</v>
      </c>
      <c r="F52" s="21">
        <v>1052893</v>
      </c>
      <c r="G52" s="20">
        <v>28991</v>
      </c>
      <c r="H52" s="44">
        <f t="shared" si="7"/>
        <v>36.317926252975063</v>
      </c>
      <c r="I52" s="44">
        <v>526416</v>
      </c>
      <c r="J52" s="44">
        <v>494239.5500000001</v>
      </c>
      <c r="K52" s="44">
        <v>548685.14000000013</v>
      </c>
      <c r="L52" s="23">
        <v>15387</v>
      </c>
      <c r="M52" s="44">
        <f t="shared" si="8"/>
        <v>35.659006953922152</v>
      </c>
      <c r="N52" s="21">
        <v>22269.14000000013</v>
      </c>
      <c r="O52" s="21"/>
      <c r="P52" s="21">
        <f t="shared" si="9"/>
        <v>22269.14000000013</v>
      </c>
      <c r="Q52" s="44">
        <v>6267</v>
      </c>
    </row>
    <row r="53" spans="1:17" s="22" customFormat="1" ht="18.75" customHeight="1" x14ac:dyDescent="0.2">
      <c r="A53" s="54" t="s">
        <v>240</v>
      </c>
      <c r="B53" s="43" t="s">
        <v>7</v>
      </c>
      <c r="C53" s="43" t="s">
        <v>385</v>
      </c>
      <c r="D53" s="43" t="s">
        <v>69</v>
      </c>
      <c r="E53" s="43" t="s">
        <v>230</v>
      </c>
      <c r="F53" s="21">
        <v>7680146</v>
      </c>
      <c r="G53" s="20">
        <v>384188</v>
      </c>
      <c r="H53" s="44">
        <f t="shared" si="7"/>
        <v>19.990593147105063</v>
      </c>
      <c r="I53" s="44">
        <v>3840051.54</v>
      </c>
      <c r="J53" s="44">
        <v>3691545.85</v>
      </c>
      <c r="K53" s="44">
        <v>3985433.2399999993</v>
      </c>
      <c r="L53" s="23">
        <v>198964</v>
      </c>
      <c r="M53" s="44">
        <f t="shared" si="8"/>
        <v>20.0309263987455</v>
      </c>
      <c r="N53" s="21">
        <v>145381.69999999925</v>
      </c>
      <c r="O53" s="21"/>
      <c r="P53" s="21">
        <f t="shared" si="9"/>
        <v>145381.69999999925</v>
      </c>
      <c r="Q53" s="44">
        <v>146640</v>
      </c>
    </row>
    <row r="54" spans="1:17" s="22" customFormat="1" ht="18.75" customHeight="1" x14ac:dyDescent="0.2">
      <c r="A54" s="54" t="s">
        <v>242</v>
      </c>
      <c r="B54" s="46" t="s">
        <v>7</v>
      </c>
      <c r="C54" s="43" t="s">
        <v>246</v>
      </c>
      <c r="D54" s="43" t="s">
        <v>66</v>
      </c>
      <c r="E54" s="43" t="s">
        <v>230</v>
      </c>
      <c r="F54" s="21">
        <v>517364</v>
      </c>
      <c r="G54" s="20">
        <v>3494</v>
      </c>
      <c r="H54" s="44">
        <f t="shared" si="7"/>
        <v>148.07212364052663</v>
      </c>
      <c r="I54" s="44">
        <v>258454</v>
      </c>
      <c r="J54" s="44">
        <v>208763.09</v>
      </c>
      <c r="K54" s="44">
        <v>264982.94</v>
      </c>
      <c r="L54" s="23">
        <v>1477</v>
      </c>
      <c r="M54" s="44">
        <f t="shared" si="8"/>
        <v>179.40618821936357</v>
      </c>
      <c r="N54" s="21">
        <v>6528.9400000000023</v>
      </c>
      <c r="O54" s="21"/>
      <c r="P54" s="21">
        <f t="shared" si="9"/>
        <v>6528.9400000000023</v>
      </c>
      <c r="Q54" s="44">
        <v>1080</v>
      </c>
    </row>
    <row r="55" spans="1:17" s="22" customFormat="1" ht="18.75" customHeight="1" x14ac:dyDescent="0.2">
      <c r="A55" s="48" t="s">
        <v>244</v>
      </c>
      <c r="B55" s="46" t="s">
        <v>7</v>
      </c>
      <c r="C55" s="43" t="s">
        <v>247</v>
      </c>
      <c r="D55" s="43" t="s">
        <v>63</v>
      </c>
      <c r="E55" s="43" t="s">
        <v>230</v>
      </c>
      <c r="F55" s="21">
        <v>11738323</v>
      </c>
      <c r="G55" s="20">
        <v>712481</v>
      </c>
      <c r="H55" s="44">
        <f t="shared" si="7"/>
        <v>16.475278639009321</v>
      </c>
      <c r="I55" s="44">
        <v>5869127.0800000001</v>
      </c>
      <c r="J55" s="44">
        <v>5638690.959999999</v>
      </c>
      <c r="K55" s="44">
        <v>6040732.6800000016</v>
      </c>
      <c r="L55" s="23">
        <v>373559</v>
      </c>
      <c r="M55" s="44">
        <f t="shared" si="8"/>
        <v>16.170759317805224</v>
      </c>
      <c r="N55" s="21">
        <v>171605.60000000149</v>
      </c>
      <c r="O55" s="21"/>
      <c r="P55" s="21">
        <f t="shared" si="9"/>
        <v>171605.60000000149</v>
      </c>
      <c r="Q55" s="44">
        <v>308291</v>
      </c>
    </row>
    <row r="56" spans="1:17" s="55" customFormat="1" ht="18.75" customHeight="1" x14ac:dyDescent="0.2">
      <c r="A56" s="54" t="s">
        <v>245</v>
      </c>
      <c r="B56" s="46" t="s">
        <v>7</v>
      </c>
      <c r="C56" s="43" t="s">
        <v>250</v>
      </c>
      <c r="D56" s="43" t="s">
        <v>65</v>
      </c>
      <c r="E56" s="43" t="s">
        <v>230</v>
      </c>
      <c r="F56" s="21">
        <v>6105029</v>
      </c>
      <c r="G56" s="20">
        <v>332351</v>
      </c>
      <c r="H56" s="44">
        <f t="shared" si="7"/>
        <v>18.369221094565685</v>
      </c>
      <c r="I56" s="44">
        <v>3054377.7399999998</v>
      </c>
      <c r="J56" s="44">
        <v>2642029.5000000005</v>
      </c>
      <c r="K56" s="44">
        <v>2700872.2600000007</v>
      </c>
      <c r="L56" s="23">
        <v>143083</v>
      </c>
      <c r="M56" s="44">
        <f t="shared" si="8"/>
        <v>18.87626244906803</v>
      </c>
      <c r="N56" s="21"/>
      <c r="O56" s="21">
        <v>-353505.47999999905</v>
      </c>
      <c r="P56" s="21">
        <f t="shared" si="9"/>
        <v>-353505.47999999905</v>
      </c>
      <c r="Q56" s="44">
        <v>126592</v>
      </c>
    </row>
    <row r="57" spans="1:17" s="28" customFormat="1" ht="18.75" customHeight="1" x14ac:dyDescent="0.2">
      <c r="A57" s="24">
        <v>4</v>
      </c>
      <c r="B57" s="41" t="s">
        <v>9</v>
      </c>
      <c r="C57" s="42"/>
      <c r="D57" s="18" t="s">
        <v>35</v>
      </c>
      <c r="E57" s="19"/>
      <c r="F57" s="36">
        <f>SUM(F58:F85)</f>
        <v>81274027</v>
      </c>
      <c r="G57" s="26">
        <f>SUM(G58:G85)</f>
        <v>1983950</v>
      </c>
      <c r="H57" s="36"/>
      <c r="I57" s="36">
        <f>SUM(I58:I85)</f>
        <v>40588395.849999987</v>
      </c>
      <c r="J57" s="36">
        <f>SUM(J58:J85)</f>
        <v>37322132.089999996</v>
      </c>
      <c r="K57" s="36">
        <f>SUM(K58:K85)</f>
        <v>40317747.669999987</v>
      </c>
      <c r="L57" s="26">
        <f>SUM(L58:L85)</f>
        <v>961520</v>
      </c>
      <c r="M57" s="26"/>
      <c r="N57" s="36">
        <f>SUM(N58:N85)</f>
        <v>1248837.6699999985</v>
      </c>
      <c r="O57" s="36">
        <f>SUM(O58:O85)</f>
        <v>-1519485.8500000038</v>
      </c>
      <c r="P57" s="36">
        <f>SUM(P58:P85)</f>
        <v>-270648.18000000517</v>
      </c>
      <c r="Q57" s="36">
        <f>SUM(Q58:Q85)</f>
        <v>2320538.4</v>
      </c>
    </row>
    <row r="58" spans="1:17" s="22" customFormat="1" ht="18.75" customHeight="1" x14ac:dyDescent="0.2">
      <c r="A58" s="48" t="s">
        <v>251</v>
      </c>
      <c r="B58" s="46" t="s">
        <v>9</v>
      </c>
      <c r="C58" s="46" t="s">
        <v>252</v>
      </c>
      <c r="D58" s="46" t="s">
        <v>91</v>
      </c>
      <c r="E58" s="43" t="s">
        <v>253</v>
      </c>
      <c r="F58" s="21">
        <v>1528983</v>
      </c>
      <c r="G58" s="20">
        <v>32914</v>
      </c>
      <c r="H58" s="21">
        <f t="shared" ref="H58:H84" si="10">F58/G58</f>
        <v>46.453879807984443</v>
      </c>
      <c r="I58" s="21">
        <v>764474.46</v>
      </c>
      <c r="J58" s="21">
        <v>737589.06</v>
      </c>
      <c r="K58" s="21">
        <v>761280.89999999991</v>
      </c>
      <c r="L58" s="20">
        <v>16577</v>
      </c>
      <c r="M58" s="21">
        <f t="shared" si="8"/>
        <v>45.923924714966518</v>
      </c>
      <c r="N58" s="21"/>
      <c r="O58" s="21">
        <v>-3193.5600000000559</v>
      </c>
      <c r="P58" s="21">
        <f t="shared" ref="P58:P85" si="11">K58-I58</f>
        <v>-3193.5600000000559</v>
      </c>
      <c r="Q58" s="21">
        <v>46200</v>
      </c>
    </row>
    <row r="59" spans="1:17" s="22" customFormat="1" ht="18.75" customHeight="1" x14ac:dyDescent="0.2">
      <c r="A59" s="48" t="s">
        <v>254</v>
      </c>
      <c r="B59" s="46" t="s">
        <v>9</v>
      </c>
      <c r="C59" s="46" t="s">
        <v>255</v>
      </c>
      <c r="D59" s="46" t="s">
        <v>92</v>
      </c>
      <c r="E59" s="43" t="s">
        <v>253</v>
      </c>
      <c r="F59" s="21">
        <v>1019533</v>
      </c>
      <c r="G59" s="20">
        <v>6533</v>
      </c>
      <c r="H59" s="21">
        <f t="shared" si="10"/>
        <v>156.05893157814174</v>
      </c>
      <c r="I59" s="21">
        <v>509766</v>
      </c>
      <c r="J59" s="21">
        <v>460278.35000000003</v>
      </c>
      <c r="K59" s="21">
        <v>529851.52</v>
      </c>
      <c r="L59" s="20">
        <v>3258</v>
      </c>
      <c r="M59" s="21">
        <f t="shared" si="8"/>
        <v>162.63091467157767</v>
      </c>
      <c r="N59" s="21">
        <v>20085.520000000019</v>
      </c>
      <c r="O59" s="21"/>
      <c r="P59" s="21">
        <f t="shared" si="11"/>
        <v>20085.520000000019</v>
      </c>
      <c r="Q59" s="21">
        <v>4988</v>
      </c>
    </row>
    <row r="60" spans="1:17" s="22" customFormat="1" ht="18.75" customHeight="1" x14ac:dyDescent="0.2">
      <c r="A60" s="48" t="s">
        <v>256</v>
      </c>
      <c r="B60" s="46" t="s">
        <v>9</v>
      </c>
      <c r="C60" s="46" t="s">
        <v>257</v>
      </c>
      <c r="D60" s="46" t="s">
        <v>81</v>
      </c>
      <c r="E60" s="43" t="s">
        <v>253</v>
      </c>
      <c r="F60" s="21">
        <v>2240691</v>
      </c>
      <c r="G60" s="20">
        <v>63641</v>
      </c>
      <c r="H60" s="21">
        <f t="shared" si="10"/>
        <v>35.20829339576688</v>
      </c>
      <c r="I60" s="21">
        <v>1120290</v>
      </c>
      <c r="J60" s="21">
        <v>1080935.2700000003</v>
      </c>
      <c r="K60" s="21">
        <v>1359225.17</v>
      </c>
      <c r="L60" s="20">
        <v>35776</v>
      </c>
      <c r="M60" s="21">
        <f t="shared" si="8"/>
        <v>37.992653454830048</v>
      </c>
      <c r="N60" s="21">
        <v>238935.16999999993</v>
      </c>
      <c r="O60" s="21"/>
      <c r="P60" s="21">
        <f t="shared" si="11"/>
        <v>238935.16999999993</v>
      </c>
      <c r="Q60" s="21">
        <v>23998</v>
      </c>
    </row>
    <row r="61" spans="1:17" s="22" customFormat="1" ht="18.75" customHeight="1" x14ac:dyDescent="0.2">
      <c r="A61" s="48" t="s">
        <v>258</v>
      </c>
      <c r="B61" s="46" t="s">
        <v>9</v>
      </c>
      <c r="C61" s="46" t="s">
        <v>259</v>
      </c>
      <c r="D61" s="46" t="s">
        <v>85</v>
      </c>
      <c r="E61" s="43" t="s">
        <v>253</v>
      </c>
      <c r="F61" s="21">
        <v>191914</v>
      </c>
      <c r="G61" s="20">
        <v>8383</v>
      </c>
      <c r="H61" s="21">
        <f t="shared" si="10"/>
        <v>22.893236311582964</v>
      </c>
      <c r="I61" s="21">
        <v>95952</v>
      </c>
      <c r="J61" s="21">
        <v>82873.579999999987</v>
      </c>
      <c r="K61" s="21">
        <v>82895.94</v>
      </c>
      <c r="L61" s="20">
        <v>3629</v>
      </c>
      <c r="M61" s="21">
        <f t="shared" si="8"/>
        <v>22.842639845687518</v>
      </c>
      <c r="N61" s="21"/>
      <c r="O61" s="21">
        <v>-13056.059999999998</v>
      </c>
      <c r="P61" s="21">
        <f t="shared" si="11"/>
        <v>-13056.059999999998</v>
      </c>
      <c r="Q61" s="21">
        <v>1256</v>
      </c>
    </row>
    <row r="62" spans="1:17" s="22" customFormat="1" ht="18.75" customHeight="1" x14ac:dyDescent="0.2">
      <c r="A62" s="48" t="s">
        <v>260</v>
      </c>
      <c r="B62" s="46" t="s">
        <v>9</v>
      </c>
      <c r="C62" s="46" t="s">
        <v>261</v>
      </c>
      <c r="D62" s="46" t="s">
        <v>78</v>
      </c>
      <c r="E62" s="43" t="s">
        <v>253</v>
      </c>
      <c r="F62" s="21">
        <v>4652784</v>
      </c>
      <c r="G62" s="20">
        <v>110811</v>
      </c>
      <c r="H62" s="21">
        <f t="shared" si="10"/>
        <v>41.988466848959035</v>
      </c>
      <c r="I62" s="21">
        <v>2326529.6</v>
      </c>
      <c r="J62" s="21">
        <v>2147296.2300000004</v>
      </c>
      <c r="K62" s="21">
        <v>2375142.4399999995</v>
      </c>
      <c r="L62" s="20">
        <v>58568</v>
      </c>
      <c r="M62" s="21">
        <f t="shared" si="8"/>
        <v>40.553586258707817</v>
      </c>
      <c r="N62" s="21">
        <v>48612.839999999385</v>
      </c>
      <c r="O62" s="21"/>
      <c r="P62" s="21">
        <f t="shared" si="11"/>
        <v>48612.839999999385</v>
      </c>
      <c r="Q62" s="21">
        <v>96840</v>
      </c>
    </row>
    <row r="63" spans="1:17" s="22" customFormat="1" ht="18.75" customHeight="1" x14ac:dyDescent="0.2">
      <c r="A63" s="48" t="s">
        <v>262</v>
      </c>
      <c r="B63" s="46" t="s">
        <v>9</v>
      </c>
      <c r="C63" s="46" t="s">
        <v>263</v>
      </c>
      <c r="D63" s="46" t="s">
        <v>93</v>
      </c>
      <c r="E63" s="43" t="s">
        <v>253</v>
      </c>
      <c r="F63" s="21">
        <v>4612065</v>
      </c>
      <c r="G63" s="20">
        <v>161315</v>
      </c>
      <c r="H63" s="21">
        <f t="shared" si="10"/>
        <v>28.590428664414343</v>
      </c>
      <c r="I63" s="21">
        <v>2289427.02</v>
      </c>
      <c r="J63" s="21">
        <v>2145246.92</v>
      </c>
      <c r="K63" s="21">
        <v>2228529.3100000005</v>
      </c>
      <c r="L63" s="20">
        <v>77517</v>
      </c>
      <c r="M63" s="21">
        <f t="shared" si="8"/>
        <v>28.748910690558208</v>
      </c>
      <c r="N63" s="21"/>
      <c r="O63" s="21">
        <v>-60897.709999999497</v>
      </c>
      <c r="P63" s="21">
        <f t="shared" si="11"/>
        <v>-60897.709999999497</v>
      </c>
      <c r="Q63" s="21">
        <v>69366</v>
      </c>
    </row>
    <row r="64" spans="1:17" s="22" customFormat="1" ht="18.75" customHeight="1" x14ac:dyDescent="0.2">
      <c r="A64" s="48" t="s">
        <v>264</v>
      </c>
      <c r="B64" s="46" t="s">
        <v>9</v>
      </c>
      <c r="C64" s="46" t="s">
        <v>265</v>
      </c>
      <c r="D64" s="46" t="s">
        <v>89</v>
      </c>
      <c r="E64" s="43" t="s">
        <v>253</v>
      </c>
      <c r="F64" s="21">
        <v>619959</v>
      </c>
      <c r="G64" s="20">
        <v>19027</v>
      </c>
      <c r="H64" s="21">
        <f t="shared" si="10"/>
        <v>32.583118726020921</v>
      </c>
      <c r="I64" s="21">
        <v>307960</v>
      </c>
      <c r="J64" s="21">
        <v>277563.82</v>
      </c>
      <c r="K64" s="21">
        <v>287726.71000000008</v>
      </c>
      <c r="L64" s="20">
        <v>8175</v>
      </c>
      <c r="M64" s="21">
        <f t="shared" si="8"/>
        <v>35.195927828746186</v>
      </c>
      <c r="N64" s="21"/>
      <c r="O64" s="21">
        <v>-20233.289999999921</v>
      </c>
      <c r="P64" s="21">
        <f t="shared" si="11"/>
        <v>-20233.289999999921</v>
      </c>
      <c r="Q64" s="21">
        <v>17228</v>
      </c>
    </row>
    <row r="65" spans="1:17" s="22" customFormat="1" ht="18.75" customHeight="1" x14ac:dyDescent="0.2">
      <c r="A65" s="48" t="s">
        <v>266</v>
      </c>
      <c r="B65" s="46" t="s">
        <v>9</v>
      </c>
      <c r="C65" s="46" t="s">
        <v>267</v>
      </c>
      <c r="D65" s="46" t="s">
        <v>96</v>
      </c>
      <c r="E65" s="43" t="s">
        <v>253</v>
      </c>
      <c r="F65" s="21">
        <v>4053273</v>
      </c>
      <c r="G65" s="20">
        <v>214011</v>
      </c>
      <c r="H65" s="21">
        <f t="shared" si="10"/>
        <v>18.939554508880384</v>
      </c>
      <c r="I65" s="21">
        <v>2026542.96</v>
      </c>
      <c r="J65" s="21">
        <v>1885153.1600000001</v>
      </c>
      <c r="K65" s="21">
        <v>1999866.6299999997</v>
      </c>
      <c r="L65" s="20">
        <v>104343</v>
      </c>
      <c r="M65" s="21">
        <f t="shared" si="8"/>
        <v>19.166274977717716</v>
      </c>
      <c r="N65" s="21"/>
      <c r="O65" s="21">
        <v>-26676.330000000307</v>
      </c>
      <c r="P65" s="21">
        <f t="shared" si="11"/>
        <v>-26676.330000000307</v>
      </c>
      <c r="Q65" s="21">
        <v>54569</v>
      </c>
    </row>
    <row r="66" spans="1:17" s="22" customFormat="1" ht="18.75" customHeight="1" x14ac:dyDescent="0.2">
      <c r="A66" s="48" t="s">
        <v>268</v>
      </c>
      <c r="B66" s="46" t="s">
        <v>9</v>
      </c>
      <c r="C66" s="46" t="s">
        <v>269</v>
      </c>
      <c r="D66" s="46" t="s">
        <v>83</v>
      </c>
      <c r="E66" s="43" t="s">
        <v>253</v>
      </c>
      <c r="F66" s="21">
        <v>433589</v>
      </c>
      <c r="G66" s="20">
        <v>9183</v>
      </c>
      <c r="H66" s="21">
        <f t="shared" si="10"/>
        <v>47.216486986823476</v>
      </c>
      <c r="I66" s="21">
        <v>216792</v>
      </c>
      <c r="J66" s="21">
        <v>176527.63</v>
      </c>
      <c r="K66" s="21">
        <v>180577.66</v>
      </c>
      <c r="L66" s="20">
        <v>3271</v>
      </c>
      <c r="M66" s="21">
        <f t="shared" si="8"/>
        <v>55.205643534087436</v>
      </c>
      <c r="N66" s="21"/>
      <c r="O66" s="21">
        <v>-36214.339999999997</v>
      </c>
      <c r="P66" s="21">
        <f t="shared" si="11"/>
        <v>-36214.339999999997</v>
      </c>
      <c r="Q66" s="21">
        <v>8782</v>
      </c>
    </row>
    <row r="67" spans="1:17" s="22" customFormat="1" ht="18.75" customHeight="1" x14ac:dyDescent="0.2">
      <c r="A67" s="48" t="s">
        <v>270</v>
      </c>
      <c r="B67" s="46" t="s">
        <v>9</v>
      </c>
      <c r="C67" s="46" t="s">
        <v>271</v>
      </c>
      <c r="D67" s="46" t="s">
        <v>90</v>
      </c>
      <c r="E67" s="43" t="s">
        <v>253</v>
      </c>
      <c r="F67" s="21">
        <v>1101414</v>
      </c>
      <c r="G67" s="20">
        <v>32106</v>
      </c>
      <c r="H67" s="21">
        <f t="shared" si="10"/>
        <v>34.305550364417869</v>
      </c>
      <c r="I67" s="21">
        <v>550692</v>
      </c>
      <c r="J67" s="21">
        <v>388005.06</v>
      </c>
      <c r="K67" s="21">
        <v>394662.49</v>
      </c>
      <c r="L67" s="20">
        <v>11148</v>
      </c>
      <c r="M67" s="21">
        <f t="shared" si="8"/>
        <v>35.402089163975603</v>
      </c>
      <c r="N67" s="21"/>
      <c r="O67" s="21">
        <v>-156029.51</v>
      </c>
      <c r="P67" s="21">
        <f t="shared" si="11"/>
        <v>-156029.51</v>
      </c>
      <c r="Q67" s="21">
        <v>33570</v>
      </c>
    </row>
    <row r="68" spans="1:17" s="22" customFormat="1" ht="18.75" customHeight="1" x14ac:dyDescent="0.2">
      <c r="A68" s="48" t="s">
        <v>272</v>
      </c>
      <c r="B68" s="46" t="s">
        <v>9</v>
      </c>
      <c r="C68" s="46" t="s">
        <v>273</v>
      </c>
      <c r="D68" s="46" t="s">
        <v>84</v>
      </c>
      <c r="E68" s="43" t="s">
        <v>253</v>
      </c>
      <c r="F68" s="21">
        <v>88598</v>
      </c>
      <c r="G68" s="20">
        <v>3547</v>
      </c>
      <c r="H68" s="21">
        <f t="shared" si="10"/>
        <v>24.978291513955455</v>
      </c>
      <c r="I68" s="21">
        <v>44284.5</v>
      </c>
      <c r="J68" s="21">
        <v>34481.610000000015</v>
      </c>
      <c r="K68" s="21">
        <v>43031.48</v>
      </c>
      <c r="L68" s="20">
        <v>1727</v>
      </c>
      <c r="M68" s="21">
        <f t="shared" si="8"/>
        <v>24.916896352055591</v>
      </c>
      <c r="N68" s="21"/>
      <c r="O68" s="21">
        <v>-1253.0199999999968</v>
      </c>
      <c r="P68" s="21">
        <f t="shared" si="11"/>
        <v>-1253.0199999999968</v>
      </c>
      <c r="Q68" s="21">
        <v>22270</v>
      </c>
    </row>
    <row r="69" spans="1:17" s="22" customFormat="1" ht="16.5" customHeight="1" x14ac:dyDescent="0.2">
      <c r="A69" s="48" t="s">
        <v>274</v>
      </c>
      <c r="B69" s="46" t="s">
        <v>9</v>
      </c>
      <c r="C69" s="46" t="s">
        <v>275</v>
      </c>
      <c r="D69" s="46" t="s">
        <v>75</v>
      </c>
      <c r="E69" s="43" t="s">
        <v>253</v>
      </c>
      <c r="F69" s="21">
        <v>2348125</v>
      </c>
      <c r="G69" s="20">
        <v>75593</v>
      </c>
      <c r="H69" s="21">
        <f t="shared" si="10"/>
        <v>31.062730676120804</v>
      </c>
      <c r="I69" s="21">
        <v>1174001.46</v>
      </c>
      <c r="J69" s="21">
        <v>1084928.04</v>
      </c>
      <c r="K69" s="21">
        <v>1182496.06</v>
      </c>
      <c r="L69" s="20">
        <v>38167</v>
      </c>
      <c r="M69" s="21">
        <f t="shared" si="8"/>
        <v>30.982158933109755</v>
      </c>
      <c r="N69" s="21">
        <v>8494.6000000000931</v>
      </c>
      <c r="O69" s="21"/>
      <c r="P69" s="21">
        <f t="shared" si="11"/>
        <v>8494.6000000000931</v>
      </c>
      <c r="Q69" s="21">
        <v>46440</v>
      </c>
    </row>
    <row r="70" spans="1:17" s="22" customFormat="1" ht="16.5" customHeight="1" x14ac:dyDescent="0.2">
      <c r="A70" s="48" t="s">
        <v>276</v>
      </c>
      <c r="B70" s="46" t="s">
        <v>9</v>
      </c>
      <c r="C70" s="46" t="s">
        <v>277</v>
      </c>
      <c r="D70" s="46" t="s">
        <v>94</v>
      </c>
      <c r="E70" s="43" t="s">
        <v>253</v>
      </c>
      <c r="F70" s="21">
        <v>9019152</v>
      </c>
      <c r="G70" s="20">
        <v>232244</v>
      </c>
      <c r="H70" s="21">
        <f t="shared" si="10"/>
        <v>38.834811663595183</v>
      </c>
      <c r="I70" s="21">
        <v>4500003.5</v>
      </c>
      <c r="J70" s="21">
        <v>3823568.4299999992</v>
      </c>
      <c r="K70" s="21">
        <v>3960511.7199999979</v>
      </c>
      <c r="L70" s="20">
        <v>101696</v>
      </c>
      <c r="M70" s="21">
        <f t="shared" si="8"/>
        <v>38.944616504090604</v>
      </c>
      <c r="N70" s="21"/>
      <c r="O70" s="21">
        <v>-539491.78000000212</v>
      </c>
      <c r="P70" s="21">
        <f t="shared" si="11"/>
        <v>-539491.78000000212</v>
      </c>
      <c r="Q70" s="21">
        <v>291190</v>
      </c>
    </row>
    <row r="71" spans="1:17" s="22" customFormat="1" ht="16.5" customHeight="1" x14ac:dyDescent="0.2">
      <c r="A71" s="48" t="s">
        <v>278</v>
      </c>
      <c r="B71" s="46" t="s">
        <v>9</v>
      </c>
      <c r="C71" s="46" t="s">
        <v>279</v>
      </c>
      <c r="D71" s="46" t="s">
        <v>80</v>
      </c>
      <c r="E71" s="43" t="s">
        <v>253</v>
      </c>
      <c r="F71" s="21">
        <v>999662</v>
      </c>
      <c r="G71" s="20">
        <v>29012</v>
      </c>
      <c r="H71" s="21">
        <f t="shared" si="10"/>
        <v>34.456845443264854</v>
      </c>
      <c r="I71" s="21">
        <v>499765.44999999995</v>
      </c>
      <c r="J71" s="21">
        <v>355970.09000000008</v>
      </c>
      <c r="K71" s="21">
        <v>373878.20000000007</v>
      </c>
      <c r="L71" s="20">
        <v>9209</v>
      </c>
      <c r="M71" s="21">
        <f t="shared" si="8"/>
        <v>40.599218156151601</v>
      </c>
      <c r="N71" s="21"/>
      <c r="O71" s="21">
        <v>-125887.24999999988</v>
      </c>
      <c r="P71" s="21">
        <f t="shared" si="11"/>
        <v>-125887.24999999988</v>
      </c>
      <c r="Q71" s="21">
        <v>44004</v>
      </c>
    </row>
    <row r="72" spans="1:17" s="22" customFormat="1" ht="22.5" customHeight="1" x14ac:dyDescent="0.2">
      <c r="A72" s="48" t="s">
        <v>280</v>
      </c>
      <c r="B72" s="46" t="s">
        <v>9</v>
      </c>
      <c r="C72" s="46" t="s">
        <v>281</v>
      </c>
      <c r="D72" s="46" t="s">
        <v>88</v>
      </c>
      <c r="E72" s="43" t="s">
        <v>253</v>
      </c>
      <c r="F72" s="21">
        <v>376024</v>
      </c>
      <c r="G72" s="20">
        <v>15254</v>
      </c>
      <c r="H72" s="21">
        <f t="shared" si="10"/>
        <v>24.650845679821686</v>
      </c>
      <c r="I72" s="21">
        <v>187968</v>
      </c>
      <c r="J72" s="21">
        <v>179671.27</v>
      </c>
      <c r="K72" s="21">
        <v>238235.11999999997</v>
      </c>
      <c r="L72" s="20">
        <v>8895</v>
      </c>
      <c r="M72" s="21">
        <f t="shared" si="8"/>
        <v>26.78303766160764</v>
      </c>
      <c r="N72" s="21">
        <v>50267.119999999966</v>
      </c>
      <c r="O72" s="21"/>
      <c r="P72" s="21">
        <f t="shared" si="11"/>
        <v>50267.119999999966</v>
      </c>
      <c r="Q72" s="21">
        <v>14744</v>
      </c>
    </row>
    <row r="73" spans="1:17" s="22" customFormat="1" ht="22.5" customHeight="1" x14ac:dyDescent="0.2">
      <c r="A73" s="48" t="s">
        <v>282</v>
      </c>
      <c r="B73" s="46" t="s">
        <v>9</v>
      </c>
      <c r="C73" s="46" t="s">
        <v>283</v>
      </c>
      <c r="D73" s="46" t="s">
        <v>98</v>
      </c>
      <c r="E73" s="43" t="s">
        <v>253</v>
      </c>
      <c r="F73" s="21">
        <v>7173318</v>
      </c>
      <c r="G73" s="20">
        <v>178111</v>
      </c>
      <c r="H73" s="21">
        <f t="shared" si="10"/>
        <v>40.27442437581059</v>
      </c>
      <c r="I73" s="21">
        <v>3586674.48</v>
      </c>
      <c r="J73" s="21">
        <v>3297788.7199999997</v>
      </c>
      <c r="K73" s="21">
        <v>3501109.2599999984</v>
      </c>
      <c r="L73" s="20">
        <v>84429</v>
      </c>
      <c r="M73" s="21">
        <f t="shared" si="8"/>
        <v>41.468088689905109</v>
      </c>
      <c r="N73" s="21"/>
      <c r="O73" s="21">
        <v>-85565.220000001602</v>
      </c>
      <c r="P73" s="21">
        <f t="shared" si="11"/>
        <v>-85565.220000001602</v>
      </c>
      <c r="Q73" s="21">
        <v>142918</v>
      </c>
    </row>
    <row r="74" spans="1:17" s="22" customFormat="1" ht="22.5" customHeight="1" x14ac:dyDescent="0.2">
      <c r="A74" s="48" t="s">
        <v>284</v>
      </c>
      <c r="B74" s="46" t="s">
        <v>9</v>
      </c>
      <c r="C74" s="46" t="s">
        <v>285</v>
      </c>
      <c r="D74" s="46" t="s">
        <v>76</v>
      </c>
      <c r="E74" s="43" t="s">
        <v>253</v>
      </c>
      <c r="F74" s="21">
        <v>18991520</v>
      </c>
      <c r="G74" s="20">
        <v>300612</v>
      </c>
      <c r="H74" s="21">
        <f t="shared" si="10"/>
        <v>63.176187244687505</v>
      </c>
      <c r="I74" s="21">
        <v>9493721</v>
      </c>
      <c r="J74" s="21">
        <v>9127660.0199999996</v>
      </c>
      <c r="K74" s="21">
        <v>9964625.459999999</v>
      </c>
      <c r="L74" s="20">
        <v>152359</v>
      </c>
      <c r="M74" s="21">
        <f t="shared" si="8"/>
        <v>65.402276596722203</v>
      </c>
      <c r="N74" s="21">
        <v>470904.45999999903</v>
      </c>
      <c r="O74" s="21"/>
      <c r="P74" s="21">
        <f t="shared" si="11"/>
        <v>470904.45999999903</v>
      </c>
      <c r="Q74" s="21">
        <v>211991</v>
      </c>
    </row>
    <row r="75" spans="1:17" s="22" customFormat="1" ht="22.5" customHeight="1" x14ac:dyDescent="0.2">
      <c r="A75" s="48" t="s">
        <v>286</v>
      </c>
      <c r="B75" s="46" t="s">
        <v>9</v>
      </c>
      <c r="C75" s="46" t="s">
        <v>287</v>
      </c>
      <c r="D75" s="46" t="s">
        <v>97</v>
      </c>
      <c r="E75" s="43" t="s">
        <v>253</v>
      </c>
      <c r="F75" s="21">
        <v>651935</v>
      </c>
      <c r="G75" s="20">
        <v>17424</v>
      </c>
      <c r="H75" s="21">
        <f t="shared" si="10"/>
        <v>37.415920569329657</v>
      </c>
      <c r="I75" s="21">
        <v>325945.98000000004</v>
      </c>
      <c r="J75" s="21">
        <v>205638.79</v>
      </c>
      <c r="K75" s="21">
        <v>207711.12000000002</v>
      </c>
      <c r="L75" s="20">
        <v>4629</v>
      </c>
      <c r="M75" s="21">
        <f t="shared" si="8"/>
        <v>44.871704471808172</v>
      </c>
      <c r="N75" s="21"/>
      <c r="O75" s="21">
        <v>-118234.86000000002</v>
      </c>
      <c r="P75" s="21">
        <f t="shared" si="11"/>
        <v>-118234.86000000002</v>
      </c>
      <c r="Q75" s="21">
        <v>7764</v>
      </c>
    </row>
    <row r="76" spans="1:17" s="22" customFormat="1" ht="22.5" customHeight="1" x14ac:dyDescent="0.2">
      <c r="A76" s="48" t="s">
        <v>288</v>
      </c>
      <c r="B76" s="46" t="s">
        <v>9</v>
      </c>
      <c r="C76" s="46" t="s">
        <v>289</v>
      </c>
      <c r="D76" s="46" t="s">
        <v>77</v>
      </c>
      <c r="E76" s="43" t="s">
        <v>253</v>
      </c>
      <c r="F76" s="21">
        <v>11201972</v>
      </c>
      <c r="G76" s="20">
        <v>170376</v>
      </c>
      <c r="H76" s="21">
        <f t="shared" si="10"/>
        <v>65.748532657181769</v>
      </c>
      <c r="I76" s="21">
        <v>5605558</v>
      </c>
      <c r="J76" s="21">
        <v>5460791.2700000033</v>
      </c>
      <c r="K76" s="21">
        <v>5951746.96</v>
      </c>
      <c r="L76" s="20">
        <v>89495</v>
      </c>
      <c r="M76" s="21">
        <f t="shared" si="8"/>
        <v>66.503681322978935</v>
      </c>
      <c r="N76" s="21">
        <v>346188.95999999996</v>
      </c>
      <c r="O76" s="21"/>
      <c r="P76" s="21">
        <f t="shared" si="11"/>
        <v>346188.95999999996</v>
      </c>
      <c r="Q76" s="21">
        <v>259221</v>
      </c>
    </row>
    <row r="77" spans="1:17" s="22" customFormat="1" ht="22.5" customHeight="1" x14ac:dyDescent="0.2">
      <c r="A77" s="48" t="s">
        <v>290</v>
      </c>
      <c r="B77" s="46" t="s">
        <v>9</v>
      </c>
      <c r="C77" s="46" t="s">
        <v>291</v>
      </c>
      <c r="D77" s="46" t="s">
        <v>99</v>
      </c>
      <c r="E77" s="43" t="s">
        <v>253</v>
      </c>
      <c r="F77" s="21">
        <v>183970</v>
      </c>
      <c r="G77" s="20">
        <v>4852</v>
      </c>
      <c r="H77" s="21">
        <f t="shared" si="10"/>
        <v>37.916323165704867</v>
      </c>
      <c r="I77" s="21">
        <v>91980</v>
      </c>
      <c r="J77" s="21">
        <v>82805.969999999987</v>
      </c>
      <c r="K77" s="21">
        <v>86965.96</v>
      </c>
      <c r="L77" s="20">
        <v>2405</v>
      </c>
      <c r="M77" s="21">
        <f t="shared" si="8"/>
        <v>36.160482328482331</v>
      </c>
      <c r="N77" s="21"/>
      <c r="O77" s="21">
        <v>-5014.0399999999936</v>
      </c>
      <c r="P77" s="21">
        <f t="shared" si="11"/>
        <v>-5014.0399999999936</v>
      </c>
      <c r="Q77" s="21">
        <v>14048</v>
      </c>
    </row>
    <row r="78" spans="1:17" s="22" customFormat="1" ht="22.5" customHeight="1" x14ac:dyDescent="0.2">
      <c r="A78" s="48" t="s">
        <v>292</v>
      </c>
      <c r="B78" s="46" t="s">
        <v>9</v>
      </c>
      <c r="C78" s="46" t="s">
        <v>293</v>
      </c>
      <c r="D78" s="46" t="s">
        <v>87</v>
      </c>
      <c r="E78" s="43" t="s">
        <v>253</v>
      </c>
      <c r="F78" s="21">
        <v>1414121</v>
      </c>
      <c r="G78" s="20">
        <v>40346</v>
      </c>
      <c r="H78" s="21">
        <f t="shared" si="10"/>
        <v>35.049843850691516</v>
      </c>
      <c r="I78" s="21">
        <v>707040</v>
      </c>
      <c r="J78" s="21">
        <v>658431.15999999992</v>
      </c>
      <c r="K78" s="21">
        <v>755809.44000000006</v>
      </c>
      <c r="L78" s="20">
        <v>22290</v>
      </c>
      <c r="M78" s="21">
        <f t="shared" si="8"/>
        <v>33.908005383580083</v>
      </c>
      <c r="N78" s="21">
        <v>48769.440000000061</v>
      </c>
      <c r="O78" s="21"/>
      <c r="P78" s="21">
        <f t="shared" si="11"/>
        <v>48769.440000000061</v>
      </c>
      <c r="Q78" s="21">
        <v>173407</v>
      </c>
    </row>
    <row r="79" spans="1:17" s="22" customFormat="1" ht="20.25" customHeight="1" x14ac:dyDescent="0.2">
      <c r="A79" s="48" t="s">
        <v>294</v>
      </c>
      <c r="B79" s="46" t="s">
        <v>9</v>
      </c>
      <c r="C79" s="46" t="s">
        <v>295</v>
      </c>
      <c r="D79" s="46" t="s">
        <v>79</v>
      </c>
      <c r="E79" s="43" t="s">
        <v>253</v>
      </c>
      <c r="F79" s="21">
        <v>210203</v>
      </c>
      <c r="G79" s="20">
        <v>5691</v>
      </c>
      <c r="H79" s="21">
        <f t="shared" si="10"/>
        <v>36.936039360393607</v>
      </c>
      <c r="I79" s="21">
        <v>102750</v>
      </c>
      <c r="J79" s="21">
        <v>73224.37</v>
      </c>
      <c r="K79" s="21">
        <v>88415.739999999976</v>
      </c>
      <c r="L79" s="20">
        <v>2160</v>
      </c>
      <c r="M79" s="21">
        <f t="shared" si="8"/>
        <v>40.933212962962955</v>
      </c>
      <c r="N79" s="21"/>
      <c r="O79" s="21">
        <v>-14334.260000000024</v>
      </c>
      <c r="P79" s="21">
        <f t="shared" si="11"/>
        <v>-14334.260000000024</v>
      </c>
      <c r="Q79" s="21">
        <v>475291.4</v>
      </c>
    </row>
    <row r="80" spans="1:17" s="22" customFormat="1" ht="20.25" customHeight="1" x14ac:dyDescent="0.2">
      <c r="A80" s="48" t="s">
        <v>296</v>
      </c>
      <c r="B80" s="46" t="s">
        <v>9</v>
      </c>
      <c r="C80" s="46" t="s">
        <v>297</v>
      </c>
      <c r="D80" s="46" t="s">
        <v>86</v>
      </c>
      <c r="E80" s="43" t="s">
        <v>253</v>
      </c>
      <c r="F80" s="21">
        <v>1364730</v>
      </c>
      <c r="G80" s="20">
        <v>39652</v>
      </c>
      <c r="H80" s="21">
        <f t="shared" si="10"/>
        <v>34.417683849490565</v>
      </c>
      <c r="I80" s="21">
        <v>682335.4800000001</v>
      </c>
      <c r="J80" s="21">
        <v>629468.47</v>
      </c>
      <c r="K80" s="21">
        <v>697343.04</v>
      </c>
      <c r="L80" s="20">
        <v>20210</v>
      </c>
      <c r="M80" s="21">
        <f t="shared" si="8"/>
        <v>34.50485106382979</v>
      </c>
      <c r="N80" s="21">
        <v>15007.559999999939</v>
      </c>
      <c r="O80" s="21"/>
      <c r="P80" s="21">
        <f t="shared" si="11"/>
        <v>15007.559999999939</v>
      </c>
      <c r="Q80" s="21">
        <v>103591</v>
      </c>
    </row>
    <row r="81" spans="1:17" s="22" customFormat="1" ht="20.25" customHeight="1" x14ac:dyDescent="0.2">
      <c r="A81" s="48" t="s">
        <v>298</v>
      </c>
      <c r="B81" s="46" t="s">
        <v>9</v>
      </c>
      <c r="C81" s="46" t="s">
        <v>299</v>
      </c>
      <c r="D81" s="46" t="s">
        <v>82</v>
      </c>
      <c r="E81" s="43" t="s">
        <v>253</v>
      </c>
      <c r="F81" s="21">
        <v>912545</v>
      </c>
      <c r="G81" s="20">
        <v>28097</v>
      </c>
      <c r="H81" s="21">
        <f t="shared" si="10"/>
        <v>32.478378474570242</v>
      </c>
      <c r="I81" s="21">
        <v>443095</v>
      </c>
      <c r="J81" s="21">
        <v>399725.3600000001</v>
      </c>
      <c r="K81" s="21">
        <v>400421.90000000008</v>
      </c>
      <c r="L81" s="20">
        <v>12537</v>
      </c>
      <c r="M81" s="21">
        <f t="shared" si="8"/>
        <v>31.939211932679274</v>
      </c>
      <c r="N81" s="21"/>
      <c r="O81" s="21">
        <v>-42673.099999999919</v>
      </c>
      <c r="P81" s="21">
        <f t="shared" si="11"/>
        <v>-42673.099999999919</v>
      </c>
      <c r="Q81" s="21">
        <v>15232</v>
      </c>
    </row>
    <row r="82" spans="1:17" s="22" customFormat="1" ht="20.25" customHeight="1" x14ac:dyDescent="0.2">
      <c r="A82" s="48" t="s">
        <v>300</v>
      </c>
      <c r="B82" s="46" t="s">
        <v>9</v>
      </c>
      <c r="C82" s="46" t="s">
        <v>301</v>
      </c>
      <c r="D82" s="46" t="s">
        <v>133</v>
      </c>
      <c r="E82" s="43" t="s">
        <v>253</v>
      </c>
      <c r="F82" s="21">
        <v>2898149</v>
      </c>
      <c r="G82" s="20">
        <v>103629</v>
      </c>
      <c r="H82" s="21">
        <f t="shared" si="10"/>
        <v>27.966582713333139</v>
      </c>
      <c r="I82" s="21">
        <v>1441974.48</v>
      </c>
      <c r="J82" s="21">
        <v>1316888.6700000004</v>
      </c>
      <c r="K82" s="21">
        <v>1403879.86</v>
      </c>
      <c r="L82" s="20">
        <v>49818</v>
      </c>
      <c r="M82" s="21">
        <f t="shared" si="8"/>
        <v>28.180173029828577</v>
      </c>
      <c r="N82" s="21"/>
      <c r="O82" s="21">
        <v>-38094.619999999879</v>
      </c>
      <c r="P82" s="21">
        <f t="shared" si="11"/>
        <v>-38094.619999999879</v>
      </c>
      <c r="Q82" s="21">
        <v>113758</v>
      </c>
    </row>
    <row r="83" spans="1:17" s="22" customFormat="1" ht="20.25" customHeight="1" x14ac:dyDescent="0.2">
      <c r="A83" s="48" t="s">
        <v>302</v>
      </c>
      <c r="B83" s="46" t="s">
        <v>9</v>
      </c>
      <c r="C83" s="46" t="s">
        <v>303</v>
      </c>
      <c r="D83" s="46" t="s">
        <v>95</v>
      </c>
      <c r="E83" s="43" t="s">
        <v>253</v>
      </c>
      <c r="F83" s="21">
        <v>2958247</v>
      </c>
      <c r="G83" s="20">
        <v>54035</v>
      </c>
      <c r="H83" s="21">
        <f t="shared" si="10"/>
        <v>54.746867770889239</v>
      </c>
      <c r="I83" s="21">
        <v>1479096.48</v>
      </c>
      <c r="J83" s="21">
        <v>1195847.7699999998</v>
      </c>
      <c r="K83" s="21">
        <v>1246459.5799999996</v>
      </c>
      <c r="L83" s="20">
        <v>23222</v>
      </c>
      <c r="M83" s="21">
        <f t="shared" si="8"/>
        <v>53.67580656274221</v>
      </c>
      <c r="N83" s="21"/>
      <c r="O83" s="21">
        <v>-232636.90000000037</v>
      </c>
      <c r="P83" s="21">
        <f t="shared" si="11"/>
        <v>-232636.90000000037</v>
      </c>
      <c r="Q83" s="21">
        <v>27872</v>
      </c>
    </row>
    <row r="84" spans="1:17" s="22" customFormat="1" ht="24" customHeight="1" x14ac:dyDescent="0.2">
      <c r="A84" s="48" t="s">
        <v>304</v>
      </c>
      <c r="B84" s="46" t="s">
        <v>9</v>
      </c>
      <c r="C84" s="37" t="s">
        <v>34</v>
      </c>
      <c r="D84" s="46" t="s">
        <v>119</v>
      </c>
      <c r="E84" s="43" t="s">
        <v>253</v>
      </c>
      <c r="F84" s="21">
        <v>27551</v>
      </c>
      <c r="G84" s="20">
        <v>27551</v>
      </c>
      <c r="H84" s="21">
        <f t="shared" si="10"/>
        <v>1</v>
      </c>
      <c r="I84" s="21">
        <v>13776</v>
      </c>
      <c r="J84" s="21">
        <v>13773</v>
      </c>
      <c r="K84" s="21">
        <v>15348</v>
      </c>
      <c r="L84" s="20">
        <v>16010</v>
      </c>
      <c r="M84" s="21">
        <f t="shared" si="8"/>
        <v>0.95865084322298566</v>
      </c>
      <c r="N84" s="21">
        <v>1572</v>
      </c>
      <c r="O84" s="21"/>
      <c r="P84" s="21">
        <f t="shared" si="11"/>
        <v>1572</v>
      </c>
      <c r="Q84" s="21"/>
    </row>
    <row r="85" spans="1:17" s="22" customFormat="1" ht="24" hidden="1" customHeight="1" x14ac:dyDescent="0.2">
      <c r="A85" s="48" t="s">
        <v>380</v>
      </c>
      <c r="B85" s="46" t="s">
        <v>9</v>
      </c>
      <c r="C85" s="37" t="s">
        <v>379</v>
      </c>
      <c r="D85" s="46" t="s">
        <v>99</v>
      </c>
      <c r="E85" s="43" t="s">
        <v>253</v>
      </c>
      <c r="F85" s="21"/>
      <c r="G85" s="20"/>
      <c r="H85" s="21"/>
      <c r="I85" s="21"/>
      <c r="J85" s="21"/>
      <c r="K85" s="21"/>
      <c r="L85" s="20"/>
      <c r="M85" s="21"/>
      <c r="N85" s="21">
        <f t="shared" ref="N85" si="12">K85-I85</f>
        <v>0</v>
      </c>
      <c r="O85" s="21"/>
      <c r="P85" s="21">
        <f t="shared" si="11"/>
        <v>0</v>
      </c>
      <c r="Q85" s="21"/>
    </row>
    <row r="86" spans="1:17" s="22" customFormat="1" x14ac:dyDescent="0.2">
      <c r="A86" s="24">
        <v>5</v>
      </c>
      <c r="B86" s="41" t="s">
        <v>10</v>
      </c>
      <c r="C86" s="42"/>
      <c r="D86" s="25" t="s">
        <v>35</v>
      </c>
      <c r="E86" s="19"/>
      <c r="F86" s="36">
        <f>SUM(F87:F99)</f>
        <v>24153856</v>
      </c>
      <c r="G86" s="26">
        <f>SUM(G87:G99)</f>
        <v>1515887</v>
      </c>
      <c r="H86" s="26"/>
      <c r="I86" s="36">
        <f>SUM(I87:I99)</f>
        <v>12079248.239999998</v>
      </c>
      <c r="J86" s="36">
        <f>SUM(J87:J99)</f>
        <v>11248566.960000001</v>
      </c>
      <c r="K86" s="36">
        <f>SUM(K87:K99)</f>
        <v>12025933.200000003</v>
      </c>
      <c r="L86" s="26">
        <f>SUM(L87:L99)</f>
        <v>768882</v>
      </c>
      <c r="M86" s="26"/>
      <c r="N86" s="36">
        <f>SUM(N87:N99)</f>
        <v>347391.51999999979</v>
      </c>
      <c r="O86" s="36">
        <f>SUM(O87:O99)</f>
        <v>-400706.55999999715</v>
      </c>
      <c r="P86" s="36">
        <f>SUM(P87:P99)</f>
        <v>-53315.039999997411</v>
      </c>
      <c r="Q86" s="36">
        <f>SUM(Q87:Q99)</f>
        <v>126859.85</v>
      </c>
    </row>
    <row r="87" spans="1:17" s="22" customFormat="1" ht="22.5" customHeight="1" x14ac:dyDescent="0.2">
      <c r="A87" s="48" t="s">
        <v>305</v>
      </c>
      <c r="B87" s="43" t="s">
        <v>10</v>
      </c>
      <c r="C87" s="45" t="s">
        <v>13</v>
      </c>
      <c r="D87" s="45" t="s">
        <v>102</v>
      </c>
      <c r="E87" s="43" t="s">
        <v>249</v>
      </c>
      <c r="F87" s="44">
        <v>297451</v>
      </c>
      <c r="G87" s="23">
        <v>2558</v>
      </c>
      <c r="H87" s="21">
        <f>F87/G87</f>
        <v>116.28264268960125</v>
      </c>
      <c r="I87" s="44">
        <v>146808</v>
      </c>
      <c r="J87" s="44">
        <v>117027.36</v>
      </c>
      <c r="K87" s="44">
        <v>117027.36</v>
      </c>
      <c r="L87" s="23">
        <v>1147</v>
      </c>
      <c r="M87" s="21">
        <f t="shared" si="8"/>
        <v>102.0290845684394</v>
      </c>
      <c r="N87" s="21"/>
      <c r="O87" s="21">
        <v>-29780.639999999999</v>
      </c>
      <c r="P87" s="21">
        <f t="shared" ref="P87:P99" si="13">K87-I87</f>
        <v>-29780.639999999999</v>
      </c>
      <c r="Q87" s="44">
        <v>2408</v>
      </c>
    </row>
    <row r="88" spans="1:17" s="22" customFormat="1" ht="22.5" customHeight="1" x14ac:dyDescent="0.2">
      <c r="A88" s="48" t="s">
        <v>306</v>
      </c>
      <c r="B88" s="43" t="s">
        <v>10</v>
      </c>
      <c r="C88" s="45" t="s">
        <v>14</v>
      </c>
      <c r="D88" s="45" t="s">
        <v>103</v>
      </c>
      <c r="E88" s="43" t="s">
        <v>249</v>
      </c>
      <c r="F88" s="44">
        <v>403310</v>
      </c>
      <c r="G88" s="23">
        <v>4733</v>
      </c>
      <c r="H88" s="21">
        <f t="shared" ref="H88:H99" si="14">F88/G88</f>
        <v>85.212338897105425</v>
      </c>
      <c r="I88" s="44">
        <v>201660</v>
      </c>
      <c r="J88" s="44">
        <v>196341.14</v>
      </c>
      <c r="K88" s="33">
        <v>219294.78999999998</v>
      </c>
      <c r="L88" s="23">
        <v>2719</v>
      </c>
      <c r="M88" s="21">
        <f t="shared" si="8"/>
        <v>80.652736300110334</v>
      </c>
      <c r="N88" s="21">
        <v>17634.789999999979</v>
      </c>
      <c r="O88" s="21"/>
      <c r="P88" s="21">
        <f t="shared" si="13"/>
        <v>17634.789999999979</v>
      </c>
      <c r="Q88" s="44">
        <v>7531</v>
      </c>
    </row>
    <row r="89" spans="1:17" s="22" customFormat="1" ht="22.5" customHeight="1" x14ac:dyDescent="0.2">
      <c r="A89" s="48" t="s">
        <v>307</v>
      </c>
      <c r="B89" s="43" t="s">
        <v>10</v>
      </c>
      <c r="C89" s="45" t="s">
        <v>15</v>
      </c>
      <c r="D89" s="45" t="s">
        <v>104</v>
      </c>
      <c r="E89" s="43" t="s">
        <v>249</v>
      </c>
      <c r="F89" s="44">
        <v>92871</v>
      </c>
      <c r="G89" s="23">
        <v>3745</v>
      </c>
      <c r="H89" s="21">
        <f t="shared" si="14"/>
        <v>24.798664886515354</v>
      </c>
      <c r="I89" s="44">
        <v>46434</v>
      </c>
      <c r="J89" s="44">
        <v>46426.85</v>
      </c>
      <c r="K89" s="44">
        <v>48480.02</v>
      </c>
      <c r="L89" s="23">
        <v>1884</v>
      </c>
      <c r="M89" s="21">
        <f t="shared" si="8"/>
        <v>25.732494692144371</v>
      </c>
      <c r="N89" s="21">
        <v>2046.0199999999968</v>
      </c>
      <c r="O89" s="21"/>
      <c r="P89" s="21">
        <f t="shared" si="13"/>
        <v>2046.0199999999968</v>
      </c>
      <c r="Q89" s="44">
        <v>4252</v>
      </c>
    </row>
    <row r="90" spans="1:17" s="22" customFormat="1" ht="22.5" customHeight="1" x14ac:dyDescent="0.2">
      <c r="A90" s="48" t="s">
        <v>308</v>
      </c>
      <c r="B90" s="43" t="s">
        <v>10</v>
      </c>
      <c r="C90" s="45" t="s">
        <v>16</v>
      </c>
      <c r="D90" s="45" t="s">
        <v>105</v>
      </c>
      <c r="E90" s="43" t="s">
        <v>249</v>
      </c>
      <c r="F90" s="44">
        <v>766934</v>
      </c>
      <c r="G90" s="23">
        <v>1464</v>
      </c>
      <c r="H90" s="21">
        <f t="shared" si="14"/>
        <v>523.86202185792354</v>
      </c>
      <c r="I90" s="44">
        <v>383469</v>
      </c>
      <c r="J90" s="44">
        <v>365720.79</v>
      </c>
      <c r="K90" s="44">
        <v>380609.95999999996</v>
      </c>
      <c r="L90" s="23">
        <v>725</v>
      </c>
      <c r="M90" s="21">
        <f t="shared" si="8"/>
        <v>524.97925517241379</v>
      </c>
      <c r="N90" s="21"/>
      <c r="O90" s="21">
        <v>-2859.0400000000373</v>
      </c>
      <c r="P90" s="21">
        <f t="shared" si="13"/>
        <v>-2859.0400000000373</v>
      </c>
      <c r="Q90" s="44">
        <v>96</v>
      </c>
    </row>
    <row r="91" spans="1:17" s="22" customFormat="1" ht="22.5" customHeight="1" x14ac:dyDescent="0.2">
      <c r="A91" s="48" t="s">
        <v>309</v>
      </c>
      <c r="B91" s="43" t="s">
        <v>10</v>
      </c>
      <c r="C91" s="45" t="s">
        <v>17</v>
      </c>
      <c r="D91" s="45" t="s">
        <v>106</v>
      </c>
      <c r="E91" s="43" t="s">
        <v>249</v>
      </c>
      <c r="F91" s="44">
        <v>1554275</v>
      </c>
      <c r="G91" s="23">
        <v>16393</v>
      </c>
      <c r="H91" s="21">
        <f t="shared" si="14"/>
        <v>94.813334960043917</v>
      </c>
      <c r="I91" s="44">
        <v>777138</v>
      </c>
      <c r="J91" s="44">
        <v>450364.4</v>
      </c>
      <c r="K91" s="44">
        <v>450364.4</v>
      </c>
      <c r="L91" s="23">
        <v>7330</v>
      </c>
      <c r="M91" s="21">
        <f t="shared" si="8"/>
        <v>61.441255115961802</v>
      </c>
      <c r="N91" s="21"/>
      <c r="O91" s="21">
        <v>-326773.59999999998</v>
      </c>
      <c r="P91" s="21">
        <f t="shared" si="13"/>
        <v>-326773.59999999998</v>
      </c>
      <c r="Q91" s="44">
        <v>11036</v>
      </c>
    </row>
    <row r="92" spans="1:17" s="22" customFormat="1" ht="22.5" customHeight="1" x14ac:dyDescent="0.2">
      <c r="A92" s="48" t="s">
        <v>310</v>
      </c>
      <c r="B92" s="43" t="s">
        <v>10</v>
      </c>
      <c r="C92" s="45" t="s">
        <v>19</v>
      </c>
      <c r="D92" s="45" t="s">
        <v>108</v>
      </c>
      <c r="E92" s="43" t="s">
        <v>249</v>
      </c>
      <c r="F92" s="44">
        <v>226105</v>
      </c>
      <c r="G92" s="23">
        <v>219518</v>
      </c>
      <c r="H92" s="21">
        <f t="shared" si="14"/>
        <v>1.0300066509352308</v>
      </c>
      <c r="I92" s="44">
        <v>117463.48</v>
      </c>
      <c r="J92" s="44">
        <v>113604.41999999998</v>
      </c>
      <c r="K92" s="44">
        <v>130210.27999999998</v>
      </c>
      <c r="L92" s="23">
        <v>102204</v>
      </c>
      <c r="M92" s="21">
        <f t="shared" si="8"/>
        <v>1.2740233258972251</v>
      </c>
      <c r="N92" s="21">
        <v>12746.799999999988</v>
      </c>
      <c r="O92" s="21"/>
      <c r="P92" s="21">
        <f t="shared" si="13"/>
        <v>12746.799999999988</v>
      </c>
      <c r="Q92" s="56">
        <v>0</v>
      </c>
    </row>
    <row r="93" spans="1:17" s="22" customFormat="1" ht="22.5" customHeight="1" x14ac:dyDescent="0.2">
      <c r="A93" s="48" t="s">
        <v>311</v>
      </c>
      <c r="B93" s="43" t="s">
        <v>10</v>
      </c>
      <c r="C93" s="45" t="s">
        <v>20</v>
      </c>
      <c r="D93" s="45" t="s">
        <v>109</v>
      </c>
      <c r="E93" s="43" t="s">
        <v>249</v>
      </c>
      <c r="F93" s="44">
        <v>274667</v>
      </c>
      <c r="G93" s="23">
        <v>1609</v>
      </c>
      <c r="H93" s="21">
        <f t="shared" si="14"/>
        <v>170.70665009322562</v>
      </c>
      <c r="I93" s="44">
        <v>137322</v>
      </c>
      <c r="J93" s="44">
        <v>129030.23000000001</v>
      </c>
      <c r="K93" s="44">
        <f>149950.08+1627.49</f>
        <v>151577.56999999998</v>
      </c>
      <c r="L93" s="23">
        <v>785</v>
      </c>
      <c r="M93" s="21">
        <f t="shared" si="8"/>
        <v>193.09244585987258</v>
      </c>
      <c r="N93" s="21">
        <v>14255.569999999978</v>
      </c>
      <c r="O93" s="21"/>
      <c r="P93" s="21">
        <f t="shared" si="13"/>
        <v>14255.569999999978</v>
      </c>
      <c r="Q93" s="44">
        <f>132+72</f>
        <v>204</v>
      </c>
    </row>
    <row r="94" spans="1:17" s="22" customFormat="1" ht="22.5" customHeight="1" x14ac:dyDescent="0.2">
      <c r="A94" s="48" t="s">
        <v>312</v>
      </c>
      <c r="B94" s="43" t="s">
        <v>10</v>
      </c>
      <c r="C94" s="45" t="s">
        <v>21</v>
      </c>
      <c r="D94" s="45" t="s">
        <v>110</v>
      </c>
      <c r="E94" s="43" t="s">
        <v>249</v>
      </c>
      <c r="F94" s="44">
        <v>658861</v>
      </c>
      <c r="G94" s="23">
        <v>3539</v>
      </c>
      <c r="H94" s="21">
        <f t="shared" si="14"/>
        <v>186.17151737779034</v>
      </c>
      <c r="I94" s="44">
        <v>329430</v>
      </c>
      <c r="J94" s="44">
        <v>320959.66000000003</v>
      </c>
      <c r="K94" s="44">
        <v>350153.66</v>
      </c>
      <c r="L94" s="23">
        <v>1941</v>
      </c>
      <c r="M94" s="21">
        <f t="shared" si="8"/>
        <v>180.39858835651725</v>
      </c>
      <c r="N94" s="21">
        <v>20723.659999999974</v>
      </c>
      <c r="O94" s="21"/>
      <c r="P94" s="21">
        <f t="shared" si="13"/>
        <v>20723.659999999974</v>
      </c>
      <c r="Q94" s="56">
        <v>0</v>
      </c>
    </row>
    <row r="95" spans="1:17" s="22" customFormat="1" ht="19.5" customHeight="1" x14ac:dyDescent="0.2">
      <c r="A95" s="48" t="s">
        <v>313</v>
      </c>
      <c r="B95" s="43" t="s">
        <v>10</v>
      </c>
      <c r="C95" s="45" t="s">
        <v>22</v>
      </c>
      <c r="D95" s="45" t="s">
        <v>111</v>
      </c>
      <c r="E95" s="43" t="s">
        <v>249</v>
      </c>
      <c r="F95" s="44">
        <v>840378</v>
      </c>
      <c r="G95" s="23">
        <v>19883</v>
      </c>
      <c r="H95" s="21">
        <f t="shared" si="14"/>
        <v>42.266157018558566</v>
      </c>
      <c r="I95" s="44">
        <v>420192</v>
      </c>
      <c r="J95" s="44">
        <v>420191.9</v>
      </c>
      <c r="K95" s="44">
        <v>434495.8</v>
      </c>
      <c r="L95" s="23">
        <v>10325</v>
      </c>
      <c r="M95" s="21">
        <f t="shared" si="8"/>
        <v>42.081917675544794</v>
      </c>
      <c r="N95" s="21">
        <v>14303.799999999988</v>
      </c>
      <c r="O95" s="21"/>
      <c r="P95" s="21">
        <f t="shared" si="13"/>
        <v>14303.799999999988</v>
      </c>
      <c r="Q95" s="44">
        <v>43610</v>
      </c>
    </row>
    <row r="96" spans="1:17" s="22" customFormat="1" ht="19.5" customHeight="1" x14ac:dyDescent="0.2">
      <c r="A96" s="48" t="s">
        <v>314</v>
      </c>
      <c r="B96" s="43" t="s">
        <v>10</v>
      </c>
      <c r="C96" s="45" t="s">
        <v>11</v>
      </c>
      <c r="D96" s="45" t="s">
        <v>100</v>
      </c>
      <c r="E96" s="43" t="s">
        <v>315</v>
      </c>
      <c r="F96" s="44">
        <v>10204006</v>
      </c>
      <c r="G96" s="23">
        <v>727117</v>
      </c>
      <c r="H96" s="21">
        <f t="shared" si="14"/>
        <v>14.033513176008812</v>
      </c>
      <c r="I96" s="44">
        <v>5101903.8</v>
      </c>
      <c r="J96" s="44">
        <v>4814543.200000002</v>
      </c>
      <c r="K96" s="44">
        <v>5091252.0900000026</v>
      </c>
      <c r="L96" s="23">
        <v>364021</v>
      </c>
      <c r="M96" s="21">
        <f t="shared" si="8"/>
        <v>13.9861493979743</v>
      </c>
      <c r="N96" s="21"/>
      <c r="O96" s="21">
        <v>-10651.709999997169</v>
      </c>
      <c r="P96" s="21">
        <f t="shared" si="13"/>
        <v>-10651.709999997169</v>
      </c>
      <c r="Q96" s="44">
        <v>46304</v>
      </c>
    </row>
    <row r="97" spans="1:17" s="22" customFormat="1" ht="19.5" customHeight="1" x14ac:dyDescent="0.2">
      <c r="A97" s="48" t="s">
        <v>316</v>
      </c>
      <c r="B97" s="43" t="s">
        <v>10</v>
      </c>
      <c r="C97" s="45" t="s">
        <v>12</v>
      </c>
      <c r="D97" s="45" t="s">
        <v>101</v>
      </c>
      <c r="E97" s="43" t="s">
        <v>315</v>
      </c>
      <c r="F97" s="44">
        <v>8717881</v>
      </c>
      <c r="G97" s="23">
        <v>514615</v>
      </c>
      <c r="H97" s="21">
        <f t="shared" si="14"/>
        <v>16.940588595357696</v>
      </c>
      <c r="I97" s="44">
        <v>4358873.96</v>
      </c>
      <c r="J97" s="44">
        <v>4246444.5799999991</v>
      </c>
      <c r="K97" s="44">
        <v>4624554.84</v>
      </c>
      <c r="L97" s="23">
        <v>275662</v>
      </c>
      <c r="M97" s="21">
        <f t="shared" si="8"/>
        <v>16.776178218252788</v>
      </c>
      <c r="N97" s="21">
        <v>265680.87999999989</v>
      </c>
      <c r="O97" s="21"/>
      <c r="P97" s="21">
        <f t="shared" si="13"/>
        <v>265680.87999999989</v>
      </c>
      <c r="Q97" s="44">
        <v>11330.85</v>
      </c>
    </row>
    <row r="98" spans="1:17" s="22" customFormat="1" ht="19.5" customHeight="1" x14ac:dyDescent="0.2">
      <c r="A98" s="48" t="s">
        <v>317</v>
      </c>
      <c r="B98" s="43" t="s">
        <v>10</v>
      </c>
      <c r="C98" s="45" t="s">
        <v>26</v>
      </c>
      <c r="D98" s="45" t="s">
        <v>113</v>
      </c>
      <c r="E98" s="43" t="s">
        <v>26</v>
      </c>
      <c r="F98" s="44">
        <v>3333</v>
      </c>
      <c r="G98" s="23">
        <v>96</v>
      </c>
      <c r="H98" s="21">
        <f t="shared" si="14"/>
        <v>34.71875</v>
      </c>
      <c r="I98" s="44">
        <v>1668</v>
      </c>
      <c r="J98" s="44">
        <v>1397.78</v>
      </c>
      <c r="K98" s="44">
        <v>1397.78</v>
      </c>
      <c r="L98" s="23">
        <v>41</v>
      </c>
      <c r="M98" s="21">
        <f t="shared" si="8"/>
        <v>34.092195121951221</v>
      </c>
      <c r="N98" s="21"/>
      <c r="O98" s="21">
        <v>-270.22000000000003</v>
      </c>
      <c r="P98" s="21">
        <f t="shared" si="13"/>
        <v>-270.22000000000003</v>
      </c>
      <c r="Q98" s="44">
        <v>88</v>
      </c>
    </row>
    <row r="99" spans="1:17" s="22" customFormat="1" ht="19.5" customHeight="1" x14ac:dyDescent="0.2">
      <c r="A99" s="48" t="s">
        <v>363</v>
      </c>
      <c r="B99" s="43" t="s">
        <v>10</v>
      </c>
      <c r="C99" s="45" t="s">
        <v>361</v>
      </c>
      <c r="D99" s="45" t="s">
        <v>362</v>
      </c>
      <c r="E99" s="43" t="s">
        <v>249</v>
      </c>
      <c r="F99" s="44">
        <v>113784</v>
      </c>
      <c r="G99" s="23">
        <v>617</v>
      </c>
      <c r="H99" s="21">
        <f t="shared" si="14"/>
        <v>184.41491085899514</v>
      </c>
      <c r="I99" s="44">
        <v>56886</v>
      </c>
      <c r="J99" s="44">
        <v>26514.65</v>
      </c>
      <c r="K99" s="44">
        <v>26514.65</v>
      </c>
      <c r="L99" s="23">
        <v>98</v>
      </c>
      <c r="M99" s="21">
        <f t="shared" si="8"/>
        <v>270.55765306122453</v>
      </c>
      <c r="N99" s="21"/>
      <c r="O99" s="21">
        <v>-30371.35</v>
      </c>
      <c r="P99" s="21">
        <f t="shared" si="13"/>
        <v>-30371.35</v>
      </c>
      <c r="Q99" s="44"/>
    </row>
    <row r="100" spans="1:17" s="27" customFormat="1" ht="27" customHeight="1" x14ac:dyDescent="0.2">
      <c r="A100" s="24">
        <v>6</v>
      </c>
      <c r="B100" s="65" t="s">
        <v>318</v>
      </c>
      <c r="C100" s="65"/>
      <c r="D100" s="15" t="s">
        <v>35</v>
      </c>
      <c r="E100" s="15"/>
      <c r="F100" s="36">
        <f>SUM(F101:F133)</f>
        <v>68332222</v>
      </c>
      <c r="G100" s="26">
        <f>SUM(G101:G129)</f>
        <v>0</v>
      </c>
      <c r="H100" s="26"/>
      <c r="I100" s="36">
        <f>SUM(I101:I129)</f>
        <v>0</v>
      </c>
      <c r="J100" s="36">
        <f>SUM(J101:J133)</f>
        <v>33268437.650000002</v>
      </c>
      <c r="K100" s="36">
        <f>SUM(K101:K133)</f>
        <v>33268437.650000002</v>
      </c>
      <c r="L100" s="26"/>
      <c r="M100" s="26"/>
      <c r="N100" s="36">
        <f>SUM(N101:N129)</f>
        <v>0</v>
      </c>
      <c r="O100" s="36">
        <f>SUM(O101:O129)</f>
        <v>336237</v>
      </c>
      <c r="P100" s="36">
        <f>SUM(P101:P129)</f>
        <v>0</v>
      </c>
      <c r="Q100" s="36">
        <f>SUM(Q101:Q133)</f>
        <v>790729.85</v>
      </c>
    </row>
    <row r="101" spans="1:17" s="22" customFormat="1" ht="51" customHeight="1" x14ac:dyDescent="0.2">
      <c r="A101" s="48" t="s">
        <v>319</v>
      </c>
      <c r="B101" s="37" t="s">
        <v>318</v>
      </c>
      <c r="C101" s="43" t="s">
        <v>23</v>
      </c>
      <c r="D101" s="43" t="s">
        <v>112</v>
      </c>
      <c r="E101" s="43"/>
      <c r="F101" s="44">
        <v>863075</v>
      </c>
      <c r="G101" s="23"/>
      <c r="H101" s="44"/>
      <c r="I101" s="44"/>
      <c r="J101" s="44">
        <v>437895.57</v>
      </c>
      <c r="K101" s="44">
        <f>J101</f>
        <v>437895.57</v>
      </c>
      <c r="L101" s="23">
        <v>11984</v>
      </c>
      <c r="M101" s="21">
        <f>K101/L101</f>
        <v>36.540017523364483</v>
      </c>
      <c r="N101" s="44"/>
      <c r="O101" s="44"/>
      <c r="P101" s="21"/>
      <c r="Q101" s="44">
        <v>3237</v>
      </c>
    </row>
    <row r="102" spans="1:17" s="22" customFormat="1" ht="51" customHeight="1" x14ac:dyDescent="0.2">
      <c r="A102" s="48" t="s">
        <v>320</v>
      </c>
      <c r="B102" s="37" t="s">
        <v>318</v>
      </c>
      <c r="C102" s="43" t="s">
        <v>248</v>
      </c>
      <c r="D102" s="43" t="s">
        <v>72</v>
      </c>
      <c r="E102" s="43"/>
      <c r="F102" s="21">
        <v>11699165</v>
      </c>
      <c r="G102" s="20"/>
      <c r="H102" s="44"/>
      <c r="I102" s="21"/>
      <c r="J102" s="44">
        <v>3933595.52</v>
      </c>
      <c r="K102" s="44">
        <f t="shared" ref="K102:K116" si="15">J102</f>
        <v>3933595.52</v>
      </c>
      <c r="L102" s="20">
        <v>63851</v>
      </c>
      <c r="M102" s="21">
        <f>K102/L102</f>
        <v>61.605856133811528</v>
      </c>
      <c r="N102" s="21"/>
      <c r="O102" s="21"/>
      <c r="P102" s="21"/>
      <c r="Q102" s="44">
        <v>6756</v>
      </c>
    </row>
    <row r="103" spans="1:17" s="22" customFormat="1" ht="51" customHeight="1" x14ac:dyDescent="0.2">
      <c r="A103" s="48" t="s">
        <v>321</v>
      </c>
      <c r="B103" s="37" t="s">
        <v>318</v>
      </c>
      <c r="C103" s="45" t="s">
        <v>18</v>
      </c>
      <c r="D103" s="45" t="s">
        <v>107</v>
      </c>
      <c r="E103" s="43"/>
      <c r="F103" s="44">
        <v>2638816</v>
      </c>
      <c r="G103" s="23"/>
      <c r="H103" s="44"/>
      <c r="I103" s="44"/>
      <c r="J103" s="44">
        <v>1258566.8999999999</v>
      </c>
      <c r="K103" s="44">
        <f t="shared" si="15"/>
        <v>1258566.8999999999</v>
      </c>
      <c r="L103" s="23">
        <v>495</v>
      </c>
      <c r="M103" s="21">
        <f>K103/L103</f>
        <v>2542.5593939393939</v>
      </c>
      <c r="N103" s="44"/>
      <c r="O103" s="44"/>
      <c r="P103" s="44"/>
      <c r="Q103" s="44">
        <v>105</v>
      </c>
    </row>
    <row r="104" spans="1:17" s="22" customFormat="1" ht="51" customHeight="1" x14ac:dyDescent="0.2">
      <c r="A104" s="48" t="s">
        <v>322</v>
      </c>
      <c r="B104" s="37" t="s">
        <v>318</v>
      </c>
      <c r="C104" s="45" t="s">
        <v>30</v>
      </c>
      <c r="D104" s="45" t="s">
        <v>117</v>
      </c>
      <c r="E104" s="43"/>
      <c r="F104" s="44">
        <v>17099</v>
      </c>
      <c r="G104" s="23"/>
      <c r="H104" s="44"/>
      <c r="I104" s="44"/>
      <c r="J104" s="44">
        <v>92.06</v>
      </c>
      <c r="K104" s="44">
        <f t="shared" si="15"/>
        <v>92.06</v>
      </c>
      <c r="L104" s="23">
        <v>4</v>
      </c>
      <c r="M104" s="21">
        <f>K104/L104</f>
        <v>23.015000000000001</v>
      </c>
      <c r="N104" s="44"/>
      <c r="O104" s="44"/>
      <c r="P104" s="44"/>
      <c r="Q104" s="44">
        <v>4</v>
      </c>
    </row>
    <row r="105" spans="1:17" s="22" customFormat="1" ht="51" customHeight="1" x14ac:dyDescent="0.2">
      <c r="A105" s="48" t="s">
        <v>323</v>
      </c>
      <c r="B105" s="37" t="s">
        <v>318</v>
      </c>
      <c r="C105" s="45" t="s">
        <v>31</v>
      </c>
      <c r="D105" s="45" t="s">
        <v>118</v>
      </c>
      <c r="E105" s="43"/>
      <c r="F105" s="44">
        <v>76658</v>
      </c>
      <c r="G105" s="23"/>
      <c r="H105" s="44"/>
      <c r="I105" s="44"/>
      <c r="J105" s="44">
        <v>77805.03</v>
      </c>
      <c r="K105" s="44">
        <f t="shared" si="15"/>
        <v>77805.03</v>
      </c>
      <c r="L105" s="23">
        <v>62</v>
      </c>
      <c r="M105" s="44"/>
      <c r="N105" s="44"/>
      <c r="O105" s="44"/>
      <c r="P105" s="44"/>
      <c r="Q105" s="44">
        <v>232</v>
      </c>
    </row>
    <row r="106" spans="1:17" s="22" customFormat="1" ht="51" customHeight="1" x14ac:dyDescent="0.2">
      <c r="A106" s="48" t="s">
        <v>324</v>
      </c>
      <c r="B106" s="37" t="s">
        <v>318</v>
      </c>
      <c r="C106" s="45" t="s">
        <v>29</v>
      </c>
      <c r="D106" s="45" t="s">
        <v>116</v>
      </c>
      <c r="E106" s="43"/>
      <c r="F106" s="44">
        <v>49879</v>
      </c>
      <c r="G106" s="23"/>
      <c r="H106" s="44"/>
      <c r="I106" s="44"/>
      <c r="J106" s="44">
        <v>22038.48</v>
      </c>
      <c r="K106" s="44">
        <f>J106</f>
        <v>22038.48</v>
      </c>
      <c r="L106" s="23">
        <v>509</v>
      </c>
      <c r="M106" s="44">
        <f t="shared" ref="M106" si="16">K106/L106</f>
        <v>43.297603143418463</v>
      </c>
      <c r="N106" s="44"/>
      <c r="O106" s="44"/>
      <c r="P106" s="44"/>
      <c r="Q106" s="44">
        <v>2032</v>
      </c>
    </row>
    <row r="107" spans="1:17" s="22" customFormat="1" ht="51" customHeight="1" x14ac:dyDescent="0.2">
      <c r="A107" s="48" t="s">
        <v>325</v>
      </c>
      <c r="B107" s="37" t="s">
        <v>318</v>
      </c>
      <c r="C107" s="47" t="s">
        <v>25</v>
      </c>
      <c r="D107" s="45" t="s">
        <v>138</v>
      </c>
      <c r="E107" s="43"/>
      <c r="F107" s="44">
        <v>4524639</v>
      </c>
      <c r="G107" s="23"/>
      <c r="H107" s="44"/>
      <c r="I107" s="44"/>
      <c r="J107" s="44">
        <v>2278651.67</v>
      </c>
      <c r="K107" s="44">
        <f>J107</f>
        <v>2278651.67</v>
      </c>
      <c r="L107" s="23"/>
      <c r="M107" s="44"/>
      <c r="N107" s="44"/>
      <c r="O107" s="44"/>
      <c r="P107" s="44"/>
      <c r="Q107" s="44">
        <v>12911</v>
      </c>
    </row>
    <row r="108" spans="1:17" s="22" customFormat="1" ht="51" customHeight="1" x14ac:dyDescent="0.2">
      <c r="A108" s="48" t="s">
        <v>326</v>
      </c>
      <c r="B108" s="37" t="s">
        <v>318</v>
      </c>
      <c r="C108" s="45" t="s">
        <v>24</v>
      </c>
      <c r="D108" s="45" t="s">
        <v>137</v>
      </c>
      <c r="E108" s="43"/>
      <c r="F108" s="44">
        <v>2507291</v>
      </c>
      <c r="G108" s="23"/>
      <c r="H108" s="44"/>
      <c r="I108" s="44"/>
      <c r="J108" s="44">
        <v>1329795.24</v>
      </c>
      <c r="K108" s="44">
        <f t="shared" si="15"/>
        <v>1329795.24</v>
      </c>
      <c r="L108" s="23"/>
      <c r="M108" s="44"/>
      <c r="N108" s="44"/>
      <c r="O108" s="44"/>
      <c r="P108" s="44"/>
      <c r="Q108" s="44">
        <v>8684</v>
      </c>
    </row>
    <row r="109" spans="1:17" s="22" customFormat="1" ht="51" customHeight="1" x14ac:dyDescent="0.2">
      <c r="A109" s="48" t="s">
        <v>328</v>
      </c>
      <c r="B109" s="37" t="s">
        <v>318</v>
      </c>
      <c r="C109" s="51" t="s">
        <v>359</v>
      </c>
      <c r="D109" s="45" t="s">
        <v>360</v>
      </c>
      <c r="E109" s="43"/>
      <c r="F109" s="44"/>
      <c r="G109" s="23"/>
      <c r="H109" s="44"/>
      <c r="I109" s="44"/>
      <c r="J109" s="44">
        <v>6727.83</v>
      </c>
      <c r="K109" s="44">
        <v>6727.83</v>
      </c>
      <c r="L109" s="23"/>
      <c r="M109" s="44"/>
      <c r="N109" s="44"/>
      <c r="O109" s="44"/>
      <c r="P109" s="44"/>
      <c r="Q109" s="44">
        <v>934</v>
      </c>
    </row>
    <row r="110" spans="1:17" s="22" customFormat="1" ht="48" customHeight="1" x14ac:dyDescent="0.2">
      <c r="A110" s="54" t="s">
        <v>330</v>
      </c>
      <c r="B110" s="37" t="s">
        <v>318</v>
      </c>
      <c r="C110" s="45" t="s">
        <v>327</v>
      </c>
      <c r="D110" s="45" t="s">
        <v>139</v>
      </c>
      <c r="E110" s="43"/>
      <c r="F110" s="44">
        <v>5500646</v>
      </c>
      <c r="G110" s="23"/>
      <c r="H110" s="44"/>
      <c r="I110" s="44"/>
      <c r="J110" s="44">
        <v>2657969.0499999998</v>
      </c>
      <c r="K110" s="44">
        <f t="shared" si="15"/>
        <v>2657969.0499999998</v>
      </c>
      <c r="L110" s="23"/>
      <c r="M110" s="44"/>
      <c r="N110" s="44"/>
      <c r="O110" s="44"/>
      <c r="P110" s="44"/>
      <c r="Q110" s="44">
        <v>33200</v>
      </c>
    </row>
    <row r="111" spans="1:17" s="22" customFormat="1" ht="48" customHeight="1" x14ac:dyDescent="0.2">
      <c r="A111" s="54" t="s">
        <v>390</v>
      </c>
      <c r="B111" s="37" t="s">
        <v>318</v>
      </c>
      <c r="C111" s="45" t="s">
        <v>329</v>
      </c>
      <c r="D111" s="43" t="s">
        <v>136</v>
      </c>
      <c r="E111" s="43"/>
      <c r="F111" s="44">
        <v>1620</v>
      </c>
      <c r="G111" s="23"/>
      <c r="H111" s="44"/>
      <c r="I111" s="44"/>
      <c r="J111" s="44">
        <v>1694.61</v>
      </c>
      <c r="K111" s="44">
        <f t="shared" si="15"/>
        <v>1694.61</v>
      </c>
      <c r="L111" s="23"/>
      <c r="M111" s="44"/>
      <c r="N111" s="44"/>
      <c r="O111" s="44"/>
      <c r="P111" s="44"/>
      <c r="Q111" s="44">
        <v>94</v>
      </c>
    </row>
    <row r="112" spans="1:17" s="22" customFormat="1" ht="48" customHeight="1" x14ac:dyDescent="0.2">
      <c r="A112" s="48" t="s">
        <v>392</v>
      </c>
      <c r="B112" s="37" t="s">
        <v>318</v>
      </c>
      <c r="C112" s="45" t="s">
        <v>331</v>
      </c>
      <c r="D112" s="45" t="s">
        <v>135</v>
      </c>
      <c r="E112" s="43"/>
      <c r="F112" s="44">
        <v>4439657</v>
      </c>
      <c r="G112" s="23"/>
      <c r="H112" s="44"/>
      <c r="I112" s="44"/>
      <c r="J112" s="44">
        <v>2618322.2999999998</v>
      </c>
      <c r="K112" s="44">
        <f>J112</f>
        <v>2618322.2999999998</v>
      </c>
      <c r="L112" s="23">
        <v>1682</v>
      </c>
      <c r="M112" s="44">
        <f t="shared" ref="M112:M113" si="17">K112/L112</f>
        <v>1556.6719976218785</v>
      </c>
      <c r="N112" s="44"/>
      <c r="O112" s="44"/>
      <c r="P112" s="44"/>
      <c r="Q112" s="44">
        <v>0</v>
      </c>
    </row>
    <row r="113" spans="1:17" s="22" customFormat="1" ht="48" customHeight="1" x14ac:dyDescent="0.2">
      <c r="A113" s="48" t="s">
        <v>332</v>
      </c>
      <c r="B113" s="37" t="s">
        <v>318</v>
      </c>
      <c r="C113" s="45" t="s">
        <v>383</v>
      </c>
      <c r="D113" s="45" t="s">
        <v>382</v>
      </c>
      <c r="E113" s="43"/>
      <c r="F113" s="44">
        <v>45710</v>
      </c>
      <c r="G113" s="23"/>
      <c r="H113" s="44"/>
      <c r="I113" s="44"/>
      <c r="J113" s="44">
        <f>16617.87+217.56</f>
        <v>16835.43</v>
      </c>
      <c r="K113" s="44">
        <f t="shared" si="15"/>
        <v>16835.43</v>
      </c>
      <c r="L113" s="23">
        <v>39</v>
      </c>
      <c r="M113" s="44">
        <f t="shared" si="17"/>
        <v>431.67769230769233</v>
      </c>
      <c r="N113" s="44"/>
      <c r="O113" s="44"/>
      <c r="P113" s="44"/>
      <c r="Q113" s="44">
        <v>152</v>
      </c>
    </row>
    <row r="114" spans="1:17" s="22" customFormat="1" ht="48" customHeight="1" x14ac:dyDescent="0.2">
      <c r="A114" s="48" t="s">
        <v>391</v>
      </c>
      <c r="B114" s="37" t="s">
        <v>318</v>
      </c>
      <c r="C114" s="45" t="s">
        <v>333</v>
      </c>
      <c r="D114" s="45" t="s">
        <v>141</v>
      </c>
      <c r="E114" s="43"/>
      <c r="F114" s="44"/>
      <c r="G114" s="23"/>
      <c r="H114" s="44"/>
      <c r="I114" s="44"/>
      <c r="J114" s="44">
        <v>49053.29</v>
      </c>
      <c r="K114" s="44">
        <f t="shared" si="15"/>
        <v>49053.29</v>
      </c>
      <c r="L114" s="23"/>
      <c r="M114" s="44"/>
      <c r="N114" s="44"/>
      <c r="O114" s="44"/>
      <c r="P114" s="44"/>
      <c r="Q114" s="44"/>
    </row>
    <row r="115" spans="1:17" s="22" customFormat="1" ht="47.25" customHeight="1" x14ac:dyDescent="0.2">
      <c r="A115" s="48" t="s">
        <v>393</v>
      </c>
      <c r="B115" s="37" t="s">
        <v>318</v>
      </c>
      <c r="C115" s="45" t="s">
        <v>336</v>
      </c>
      <c r="D115" s="45" t="s">
        <v>140</v>
      </c>
      <c r="E115" s="43"/>
      <c r="F115" s="44"/>
      <c r="G115" s="23"/>
      <c r="H115" s="44"/>
      <c r="I115" s="44"/>
      <c r="J115" s="44">
        <v>1981.77</v>
      </c>
      <c r="K115" s="44">
        <f t="shared" si="15"/>
        <v>1981.77</v>
      </c>
      <c r="L115" s="23"/>
      <c r="M115" s="44"/>
      <c r="N115" s="44"/>
      <c r="O115" s="44"/>
      <c r="P115" s="44"/>
      <c r="Q115" s="44">
        <v>0</v>
      </c>
    </row>
    <row r="116" spans="1:17" s="22" customFormat="1" ht="47.25" customHeight="1" x14ac:dyDescent="0.2">
      <c r="A116" s="48" t="s">
        <v>394</v>
      </c>
      <c r="B116" s="37" t="s">
        <v>318</v>
      </c>
      <c r="C116" s="45" t="s">
        <v>27</v>
      </c>
      <c r="D116" s="45" t="s">
        <v>114</v>
      </c>
      <c r="E116" s="43"/>
      <c r="F116" s="44">
        <v>421780</v>
      </c>
      <c r="G116" s="23"/>
      <c r="H116" s="44"/>
      <c r="I116" s="44"/>
      <c r="J116" s="44">
        <v>443094.14</v>
      </c>
      <c r="K116" s="44">
        <f t="shared" si="15"/>
        <v>443094.14</v>
      </c>
      <c r="L116" s="23">
        <v>15087</v>
      </c>
      <c r="M116" s="44">
        <f t="shared" ref="M116:M123" si="18">K116/L116</f>
        <v>29.369267581361438</v>
      </c>
      <c r="N116" s="44"/>
      <c r="O116" s="44"/>
      <c r="P116" s="44"/>
      <c r="Q116" s="44">
        <v>0</v>
      </c>
    </row>
    <row r="117" spans="1:17" s="22" customFormat="1" ht="47.25" customHeight="1" x14ac:dyDescent="0.2">
      <c r="A117" s="54" t="s">
        <v>334</v>
      </c>
      <c r="B117" s="37" t="s">
        <v>318</v>
      </c>
      <c r="C117" s="45" t="s">
        <v>342</v>
      </c>
      <c r="D117" s="45" t="s">
        <v>115</v>
      </c>
      <c r="E117" s="43"/>
      <c r="F117" s="44">
        <v>107508</v>
      </c>
      <c r="G117" s="23"/>
      <c r="H117" s="44"/>
      <c r="I117" s="44"/>
      <c r="J117" s="44">
        <v>100163.4</v>
      </c>
      <c r="K117" s="44">
        <f>J117</f>
        <v>100163.4</v>
      </c>
      <c r="L117" s="23">
        <v>29116</v>
      </c>
      <c r="M117" s="44">
        <f t="shared" si="18"/>
        <v>3.440149745844209</v>
      </c>
      <c r="N117" s="44"/>
      <c r="O117" s="44"/>
      <c r="P117" s="44"/>
      <c r="Q117" s="44">
        <v>116</v>
      </c>
    </row>
    <row r="118" spans="1:17" s="22" customFormat="1" ht="51.75" customHeight="1" x14ac:dyDescent="0.2">
      <c r="A118" s="48" t="s">
        <v>335</v>
      </c>
      <c r="B118" s="37" t="s">
        <v>318</v>
      </c>
      <c r="C118" s="45" t="s">
        <v>374</v>
      </c>
      <c r="D118" s="45" t="s">
        <v>375</v>
      </c>
      <c r="E118" s="43"/>
      <c r="F118" s="44">
        <v>48227</v>
      </c>
      <c r="G118" s="23"/>
      <c r="H118" s="44"/>
      <c r="I118" s="44"/>
      <c r="J118" s="44">
        <v>5004.72</v>
      </c>
      <c r="K118" s="44">
        <f>J118</f>
        <v>5004.72</v>
      </c>
      <c r="L118" s="23">
        <v>954</v>
      </c>
      <c r="M118" s="44">
        <f>K118/L118</f>
        <v>5.2460377358490566</v>
      </c>
      <c r="N118" s="44"/>
      <c r="O118" s="44"/>
      <c r="P118" s="44"/>
      <c r="Q118" s="44">
        <v>0</v>
      </c>
    </row>
    <row r="119" spans="1:17" s="22" customFormat="1" ht="51.75" customHeight="1" x14ac:dyDescent="0.2">
      <c r="A119" s="48" t="s">
        <v>337</v>
      </c>
      <c r="B119" s="37" t="s">
        <v>318</v>
      </c>
      <c r="C119" s="45" t="s">
        <v>384</v>
      </c>
      <c r="D119" s="45" t="s">
        <v>73</v>
      </c>
      <c r="E119" s="43"/>
      <c r="F119" s="44">
        <v>287238</v>
      </c>
      <c r="G119" s="23"/>
      <c r="H119" s="44"/>
      <c r="I119" s="44"/>
      <c r="J119" s="44">
        <v>110526.63</v>
      </c>
      <c r="K119" s="44">
        <f t="shared" ref="K119:K133" si="19">J119</f>
        <v>110526.63</v>
      </c>
      <c r="L119" s="23">
        <v>152</v>
      </c>
      <c r="M119" s="44">
        <f t="shared" si="18"/>
        <v>727.14888157894745</v>
      </c>
      <c r="N119" s="44"/>
      <c r="O119" s="44"/>
      <c r="P119" s="44"/>
      <c r="Q119" s="44"/>
    </row>
    <row r="120" spans="1:17" s="22" customFormat="1" ht="51.75" customHeight="1" x14ac:dyDescent="0.2">
      <c r="A120" s="48" t="s">
        <v>338</v>
      </c>
      <c r="B120" s="37" t="s">
        <v>318</v>
      </c>
      <c r="C120" s="45" t="s">
        <v>33</v>
      </c>
      <c r="D120" s="45" t="s">
        <v>147</v>
      </c>
      <c r="E120" s="43"/>
      <c r="F120" s="44">
        <v>256674</v>
      </c>
      <c r="G120" s="23"/>
      <c r="H120" s="44"/>
      <c r="I120" s="44"/>
      <c r="J120" s="44">
        <v>100536</v>
      </c>
      <c r="K120" s="44">
        <f t="shared" si="19"/>
        <v>100536</v>
      </c>
      <c r="L120" s="23">
        <v>358</v>
      </c>
      <c r="M120" s="44">
        <f t="shared" si="18"/>
        <v>280.82681564245809</v>
      </c>
      <c r="N120" s="44"/>
      <c r="O120" s="44"/>
      <c r="P120" s="44"/>
      <c r="Q120" s="44">
        <v>0</v>
      </c>
    </row>
    <row r="121" spans="1:17" s="22" customFormat="1" ht="51.75" customHeight="1" x14ac:dyDescent="0.2">
      <c r="A121" s="48" t="s">
        <v>339</v>
      </c>
      <c r="B121" s="37" t="s">
        <v>318</v>
      </c>
      <c r="C121" s="45" t="s">
        <v>346</v>
      </c>
      <c r="D121" s="45" t="s">
        <v>134</v>
      </c>
      <c r="E121" s="43"/>
      <c r="F121" s="44">
        <v>14614286</v>
      </c>
      <c r="G121" s="23"/>
      <c r="H121" s="44"/>
      <c r="I121" s="44"/>
      <c r="J121" s="44">
        <v>6888488.9400000004</v>
      </c>
      <c r="K121" s="44">
        <f t="shared" si="19"/>
        <v>6888488.9400000004</v>
      </c>
      <c r="L121" s="23">
        <v>35216</v>
      </c>
      <c r="M121" s="44">
        <f t="shared" si="18"/>
        <v>195.60679634257156</v>
      </c>
      <c r="N121" s="44"/>
      <c r="O121" s="44"/>
      <c r="P121" s="44"/>
      <c r="Q121" s="44">
        <v>244202</v>
      </c>
    </row>
    <row r="122" spans="1:17" s="22" customFormat="1" ht="51.75" customHeight="1" x14ac:dyDescent="0.2">
      <c r="A122" s="48" t="s">
        <v>340</v>
      </c>
      <c r="B122" s="37" t="s">
        <v>318</v>
      </c>
      <c r="C122" s="43" t="s">
        <v>174</v>
      </c>
      <c r="D122" s="43" t="s">
        <v>121</v>
      </c>
      <c r="E122" s="43"/>
      <c r="F122" s="44">
        <v>3127383</v>
      </c>
      <c r="G122" s="23"/>
      <c r="H122" s="44"/>
      <c r="I122" s="44"/>
      <c r="J122" s="44">
        <v>1507472.75</v>
      </c>
      <c r="K122" s="44">
        <f>J122</f>
        <v>1507472.75</v>
      </c>
      <c r="L122" s="23">
        <v>22768</v>
      </c>
      <c r="M122" s="44">
        <f t="shared" si="18"/>
        <v>66.210152406886863</v>
      </c>
      <c r="N122" s="44"/>
      <c r="O122" s="44"/>
      <c r="P122" s="44"/>
      <c r="Q122" s="44">
        <v>97552</v>
      </c>
    </row>
    <row r="123" spans="1:17" s="22" customFormat="1" ht="51.75" customHeight="1" x14ac:dyDescent="0.2">
      <c r="A123" s="48" t="s">
        <v>341</v>
      </c>
      <c r="B123" s="37" t="s">
        <v>318</v>
      </c>
      <c r="C123" s="51" t="s">
        <v>32</v>
      </c>
      <c r="D123" s="45" t="s">
        <v>145</v>
      </c>
      <c r="E123" s="43"/>
      <c r="F123" s="44">
        <v>15662876</v>
      </c>
      <c r="G123" s="23"/>
      <c r="H123" s="44"/>
      <c r="I123" s="44"/>
      <c r="J123" s="44">
        <v>8189306.5899999999</v>
      </c>
      <c r="K123" s="44">
        <f>J123</f>
        <v>8189306.5899999999</v>
      </c>
      <c r="L123" s="23">
        <v>99637</v>
      </c>
      <c r="M123" s="44">
        <f t="shared" si="18"/>
        <v>82.191420757349178</v>
      </c>
      <c r="N123" s="44"/>
      <c r="O123" s="44">
        <v>336237</v>
      </c>
      <c r="P123" s="44"/>
      <c r="Q123" s="44">
        <v>336237</v>
      </c>
    </row>
    <row r="124" spans="1:17" s="22" customFormat="1" ht="51.75" customHeight="1" x14ac:dyDescent="0.2">
      <c r="A124" s="48" t="s">
        <v>343</v>
      </c>
      <c r="B124" s="49" t="s">
        <v>318</v>
      </c>
      <c r="C124" s="50" t="s">
        <v>350</v>
      </c>
      <c r="D124" s="47" t="s">
        <v>142</v>
      </c>
      <c r="E124" s="43"/>
      <c r="F124" s="44"/>
      <c r="G124" s="23"/>
      <c r="H124" s="44"/>
      <c r="I124" s="44"/>
      <c r="J124" s="44">
        <v>200758.2300000001</v>
      </c>
      <c r="K124" s="44">
        <v>200758.2300000001</v>
      </c>
      <c r="L124" s="23"/>
      <c r="M124" s="44"/>
      <c r="N124" s="44"/>
      <c r="O124" s="44"/>
      <c r="P124" s="44"/>
      <c r="Q124" s="44">
        <v>21777.85</v>
      </c>
    </row>
    <row r="125" spans="1:17" s="22" customFormat="1" ht="51.75" customHeight="1" x14ac:dyDescent="0.2">
      <c r="A125" s="48" t="s">
        <v>378</v>
      </c>
      <c r="B125" s="49" t="s">
        <v>318</v>
      </c>
      <c r="C125" s="50" t="s">
        <v>28</v>
      </c>
      <c r="D125" s="47" t="s">
        <v>144</v>
      </c>
      <c r="E125" s="43"/>
      <c r="F125" s="44"/>
      <c r="G125" s="23"/>
      <c r="H125" s="44"/>
      <c r="I125" s="44"/>
      <c r="J125" s="44">
        <v>67279.149999999994</v>
      </c>
      <c r="K125" s="44">
        <v>67279.149999999994</v>
      </c>
      <c r="L125" s="23"/>
      <c r="M125" s="44"/>
      <c r="N125" s="44"/>
      <c r="O125" s="44"/>
      <c r="P125" s="44"/>
      <c r="Q125" s="44">
        <v>4</v>
      </c>
    </row>
    <row r="126" spans="1:17" s="22" customFormat="1" ht="51.75" customHeight="1" x14ac:dyDescent="0.2">
      <c r="A126" s="48" t="s">
        <v>344</v>
      </c>
      <c r="B126" s="49" t="s">
        <v>318</v>
      </c>
      <c r="C126" s="50" t="s">
        <v>353</v>
      </c>
      <c r="D126" s="47" t="s">
        <v>146</v>
      </c>
      <c r="E126" s="43"/>
      <c r="F126" s="44"/>
      <c r="G126" s="23"/>
      <c r="H126" s="44"/>
      <c r="I126" s="44"/>
      <c r="J126" s="44">
        <v>96345.73000000001</v>
      </c>
      <c r="K126" s="44">
        <v>96345.73000000001</v>
      </c>
      <c r="L126" s="23"/>
      <c r="M126" s="44"/>
      <c r="N126" s="44"/>
      <c r="O126" s="44"/>
      <c r="P126" s="44"/>
      <c r="Q126" s="44">
        <v>4667</v>
      </c>
    </row>
    <row r="127" spans="1:17" s="22" customFormat="1" ht="51.75" customHeight="1" x14ac:dyDescent="0.2">
      <c r="A127" s="48" t="s">
        <v>345</v>
      </c>
      <c r="B127" s="49" t="s">
        <v>318</v>
      </c>
      <c r="C127" s="47" t="s">
        <v>354</v>
      </c>
      <c r="D127" s="47" t="s">
        <v>143</v>
      </c>
      <c r="E127" s="43"/>
      <c r="F127" s="44"/>
      <c r="G127" s="23"/>
      <c r="H127" s="44"/>
      <c r="I127" s="44"/>
      <c r="J127" s="44">
        <v>199305.69</v>
      </c>
      <c r="K127" s="44">
        <v>199305.69</v>
      </c>
      <c r="L127" s="23"/>
      <c r="M127" s="44"/>
      <c r="N127" s="44"/>
      <c r="O127" s="44"/>
      <c r="P127" s="44"/>
      <c r="Q127" s="44">
        <v>13015</v>
      </c>
    </row>
    <row r="128" spans="1:17" s="22" customFormat="1" ht="51" customHeight="1" x14ac:dyDescent="0.2">
      <c r="A128" s="48" t="s">
        <v>347</v>
      </c>
      <c r="B128" s="49" t="s">
        <v>318</v>
      </c>
      <c r="C128" s="47" t="s">
        <v>355</v>
      </c>
      <c r="D128" s="47" t="s">
        <v>356</v>
      </c>
      <c r="E128" s="43"/>
      <c r="F128" s="44">
        <v>439</v>
      </c>
      <c r="G128" s="23"/>
      <c r="H128" s="44"/>
      <c r="I128" s="44"/>
      <c r="J128" s="44">
        <v>112.53</v>
      </c>
      <c r="K128" s="44">
        <f t="shared" ref="K128:K132" si="20">J128</f>
        <v>112.53</v>
      </c>
      <c r="L128" s="23">
        <v>11</v>
      </c>
      <c r="M128" s="44">
        <f t="shared" ref="M128:M133" si="21">K128/L128</f>
        <v>10.23</v>
      </c>
      <c r="N128" s="44"/>
      <c r="O128" s="44"/>
      <c r="P128" s="44"/>
      <c r="Q128" s="44"/>
    </row>
    <row r="129" spans="1:17" s="22" customFormat="1" ht="51" customHeight="1" x14ac:dyDescent="0.2">
      <c r="A129" s="48" t="s">
        <v>348</v>
      </c>
      <c r="B129" s="49" t="s">
        <v>318</v>
      </c>
      <c r="C129" s="47" t="s">
        <v>357</v>
      </c>
      <c r="D129" s="47" t="s">
        <v>358</v>
      </c>
      <c r="E129" s="43"/>
      <c r="F129" s="44">
        <v>618074</v>
      </c>
      <c r="G129" s="23"/>
      <c r="H129" s="44"/>
      <c r="I129" s="44"/>
      <c r="J129" s="44">
        <v>531831.14</v>
      </c>
      <c r="K129" s="44">
        <f t="shared" si="20"/>
        <v>531831.14</v>
      </c>
      <c r="L129" s="23">
        <v>5310</v>
      </c>
      <c r="M129" s="44">
        <f t="shared" si="21"/>
        <v>100.15652354048964</v>
      </c>
      <c r="N129" s="44"/>
      <c r="O129" s="44"/>
      <c r="P129" s="44"/>
      <c r="Q129" s="44"/>
    </row>
    <row r="130" spans="1:17" s="22" customFormat="1" ht="51" customHeight="1" x14ac:dyDescent="0.2">
      <c r="A130" s="48" t="s">
        <v>395</v>
      </c>
      <c r="B130" s="49" t="s">
        <v>318</v>
      </c>
      <c r="C130" s="47" t="s">
        <v>365</v>
      </c>
      <c r="D130" s="47" t="s">
        <v>364</v>
      </c>
      <c r="E130" s="43"/>
      <c r="F130" s="44">
        <v>471764</v>
      </c>
      <c r="G130" s="23"/>
      <c r="H130" s="44"/>
      <c r="I130" s="44"/>
      <c r="J130" s="44">
        <v>32207.43</v>
      </c>
      <c r="K130" s="44">
        <f t="shared" si="20"/>
        <v>32207.43</v>
      </c>
      <c r="L130" s="23">
        <v>436</v>
      </c>
      <c r="M130" s="44">
        <f t="shared" si="21"/>
        <v>73.870252293577977</v>
      </c>
      <c r="N130" s="44"/>
      <c r="O130" s="44"/>
      <c r="P130" s="44"/>
      <c r="Q130" s="44">
        <v>4814</v>
      </c>
    </row>
    <row r="131" spans="1:17" s="22" customFormat="1" ht="51" customHeight="1" x14ac:dyDescent="0.2">
      <c r="A131" s="48" t="s">
        <v>349</v>
      </c>
      <c r="B131" s="49" t="s">
        <v>318</v>
      </c>
      <c r="C131" s="47" t="s">
        <v>371</v>
      </c>
      <c r="D131" s="47" t="s">
        <v>370</v>
      </c>
      <c r="E131" s="43"/>
      <c r="F131" s="44">
        <v>125840</v>
      </c>
      <c r="G131" s="23"/>
      <c r="H131" s="44"/>
      <c r="I131" s="44"/>
      <c r="J131" s="44">
        <v>38336.870000000003</v>
      </c>
      <c r="K131" s="44">
        <f t="shared" si="20"/>
        <v>38336.870000000003</v>
      </c>
      <c r="L131" s="23">
        <v>44</v>
      </c>
      <c r="M131" s="44">
        <f t="shared" si="21"/>
        <v>871.29250000000002</v>
      </c>
      <c r="N131" s="44"/>
      <c r="O131" s="44"/>
      <c r="P131" s="44"/>
      <c r="Q131" s="44"/>
    </row>
    <row r="132" spans="1:17" s="22" customFormat="1" ht="51" customHeight="1" x14ac:dyDescent="0.2">
      <c r="A132" s="48" t="s">
        <v>351</v>
      </c>
      <c r="B132" s="49" t="s">
        <v>318</v>
      </c>
      <c r="C132" s="47" t="s">
        <v>367</v>
      </c>
      <c r="D132" s="47" t="s">
        <v>366</v>
      </c>
      <c r="E132" s="43"/>
      <c r="F132" s="44"/>
      <c r="G132" s="23"/>
      <c r="H132" s="44"/>
      <c r="I132" s="44"/>
      <c r="J132" s="44">
        <v>51830.15</v>
      </c>
      <c r="K132" s="44">
        <f t="shared" si="20"/>
        <v>51830.15</v>
      </c>
      <c r="L132" s="23"/>
      <c r="M132" s="44"/>
      <c r="N132" s="44"/>
      <c r="O132" s="44"/>
      <c r="P132" s="44"/>
      <c r="Q132" s="44">
        <v>0</v>
      </c>
    </row>
    <row r="133" spans="1:17" s="22" customFormat="1" ht="51" customHeight="1" x14ac:dyDescent="0.2">
      <c r="A133" s="48" t="s">
        <v>352</v>
      </c>
      <c r="B133" s="49" t="s">
        <v>318</v>
      </c>
      <c r="C133" s="47" t="s">
        <v>369</v>
      </c>
      <c r="D133" s="47" t="s">
        <v>368</v>
      </c>
      <c r="E133" s="43"/>
      <c r="F133" s="44">
        <v>225878</v>
      </c>
      <c r="G133" s="23"/>
      <c r="H133" s="44"/>
      <c r="I133" s="44"/>
      <c r="J133" s="44">
        <v>14812.81</v>
      </c>
      <c r="K133" s="44">
        <f t="shared" si="19"/>
        <v>14812.81</v>
      </c>
      <c r="L133" s="23">
        <v>29</v>
      </c>
      <c r="M133" s="44">
        <f t="shared" si="21"/>
        <v>510.78655172413789</v>
      </c>
      <c r="N133" s="44"/>
      <c r="O133" s="44"/>
      <c r="P133" s="44"/>
      <c r="Q133" s="44">
        <v>4</v>
      </c>
    </row>
    <row r="134" spans="1:17" x14ac:dyDescent="0.2">
      <c r="J134" s="4"/>
      <c r="K134" s="4"/>
      <c r="L134" s="4"/>
      <c r="M134" s="39"/>
      <c r="N134" s="3"/>
      <c r="O134" s="3"/>
      <c r="P134" s="3"/>
      <c r="Q134" s="4"/>
    </row>
    <row r="135" spans="1:17" x14ac:dyDescent="0.2">
      <c r="K135" s="32"/>
      <c r="M135" s="32"/>
      <c r="N135" s="32"/>
      <c r="O135" s="32"/>
      <c r="P135" s="32"/>
      <c r="Q135" s="32"/>
    </row>
    <row r="136" spans="1:17" x14ac:dyDescent="0.2">
      <c r="K136" s="32"/>
      <c r="M136" s="32"/>
      <c r="N136" s="32"/>
      <c r="O136" s="32"/>
      <c r="P136" s="32"/>
      <c r="Q136" s="32"/>
    </row>
    <row r="137" spans="1:17" x14ac:dyDescent="0.2">
      <c r="K137" s="32"/>
      <c r="Q137" s="32"/>
    </row>
    <row r="138" spans="1:17" x14ac:dyDescent="0.2">
      <c r="J138" s="33"/>
      <c r="L138" s="33"/>
      <c r="M138" s="33"/>
    </row>
    <row r="139" spans="1:17" x14ac:dyDescent="0.2">
      <c r="J139" s="33"/>
      <c r="L139" s="33"/>
      <c r="M139" s="33"/>
    </row>
    <row r="140" spans="1:17" x14ac:dyDescent="0.2">
      <c r="J140" s="33"/>
      <c r="L140" s="33"/>
      <c r="M140" s="33"/>
    </row>
    <row r="141" spans="1:17" s="33" customFormat="1" x14ac:dyDescent="0.2">
      <c r="A141" s="2"/>
      <c r="B141" s="29"/>
      <c r="C141" s="30"/>
      <c r="D141" s="30"/>
      <c r="E141" s="31"/>
      <c r="G141" s="32"/>
      <c r="H141" s="38"/>
      <c r="I141" s="32"/>
    </row>
    <row r="142" spans="1:17" s="33" customFormat="1" x14ac:dyDescent="0.2">
      <c r="A142" s="2"/>
      <c r="B142" s="29"/>
      <c r="C142" s="30"/>
      <c r="D142" s="30"/>
      <c r="E142" s="31"/>
      <c r="G142" s="32"/>
      <c r="H142" s="38"/>
      <c r="I142" s="32"/>
    </row>
  </sheetData>
  <mergeCells count="4">
    <mergeCell ref="A1:Q1"/>
    <mergeCell ref="B4:C4"/>
    <mergeCell ref="B23:C23"/>
    <mergeCell ref="B100:C100"/>
  </mergeCells>
  <pageMargins left="0.15748031496062992" right="0.19685039370078741" top="0.15748031496062992"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2025_6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Kivlāne</dc:creator>
  <cp:lastModifiedBy>Gunita Nadziņa</cp:lastModifiedBy>
  <cp:lastPrinted>2025-09-15T12:28:14Z</cp:lastPrinted>
  <dcterms:created xsi:type="dcterms:W3CDTF">2023-05-18T15:07:29Z</dcterms:created>
  <dcterms:modified xsi:type="dcterms:W3CDTF">2025-09-15T12:28:15Z</dcterms:modified>
</cp:coreProperties>
</file>