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Gunita\Pārskati_2025_12mēn\"/>
    </mc:Choice>
  </mc:AlternateContent>
  <xr:revisionPtr revIDLastSave="0" documentId="13_ncr:1_{C19AED87-DBEF-40E2-922B-692E31234DE8}" xr6:coauthVersionLast="47" xr6:coauthVersionMax="47" xr10:uidLastSave="{00000000-0000-0000-0000-000000000000}"/>
  <bookViews>
    <workbookView xWindow="-120" yWindow="-120" windowWidth="29040" windowHeight="15720" xr2:uid="{4B00183C-9CD9-4152-B359-F380A6AA152D}"/>
  </bookViews>
  <sheets>
    <sheet name="2025_12" sheetId="93" r:id="rId1"/>
  </sheets>
  <definedNames>
    <definedName name="_xlnm._FilterDatabase" localSheetId="0" hidden="1">'2025_12'!$A$6:$BI$6</definedName>
    <definedName name="_xlnm.Print_Area" localSheetId="0">'2025_12'!$A$1:$BI$428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428" i="93" l="1"/>
  <c r="BI427" i="93"/>
  <c r="BI426" i="93"/>
  <c r="BI425" i="93"/>
  <c r="BI424" i="93"/>
  <c r="BI423" i="93"/>
  <c r="BI422" i="93"/>
  <c r="BI421" i="93"/>
  <c r="BI420" i="93"/>
  <c r="BI419" i="93"/>
  <c r="BI418" i="93"/>
  <c r="BI417" i="93"/>
  <c r="BI416" i="93"/>
  <c r="BI415" i="93"/>
  <c r="BI414" i="93"/>
  <c r="BI413" i="93"/>
  <c r="BI412" i="93"/>
  <c r="BI411" i="93"/>
  <c r="BI410" i="93"/>
  <c r="BI409" i="93"/>
  <c r="BI408" i="93"/>
  <c r="BI407" i="93"/>
  <c r="BI406" i="93"/>
  <c r="BI405" i="93"/>
  <c r="BI404" i="93"/>
  <c r="BI403" i="93"/>
  <c r="BI402" i="93"/>
  <c r="BI401" i="93"/>
  <c r="BI400" i="93"/>
  <c r="BI399" i="93"/>
  <c r="BI398" i="93"/>
  <c r="BI397" i="93"/>
  <c r="BI396" i="93"/>
  <c r="BI395" i="93"/>
  <c r="BI394" i="93"/>
  <c r="BI393" i="93"/>
  <c r="BI392" i="93"/>
  <c r="BI391" i="93"/>
  <c r="BI390" i="93"/>
  <c r="BI389" i="93"/>
  <c r="BI388" i="93"/>
  <c r="BI387" i="93"/>
  <c r="BI386" i="93"/>
  <c r="BI385" i="93"/>
  <c r="BI384" i="93"/>
  <c r="BI383" i="93"/>
  <c r="BI382" i="93"/>
  <c r="BI381" i="93"/>
  <c r="BI380" i="93"/>
  <c r="BI379" i="93"/>
  <c r="BI378" i="93"/>
  <c r="BI377" i="93"/>
  <c r="BI376" i="93"/>
  <c r="BI375" i="93"/>
  <c r="BI374" i="93"/>
  <c r="BI373" i="93"/>
  <c r="BI372" i="93"/>
  <c r="BI371" i="93"/>
  <c r="BI370" i="93"/>
  <c r="BI369" i="93"/>
  <c r="BI368" i="93"/>
  <c r="BI367" i="93"/>
  <c r="BI366" i="93"/>
  <c r="BI365" i="93"/>
  <c r="BI364" i="93"/>
  <c r="BI363" i="93"/>
  <c r="BI362" i="93"/>
  <c r="BI361" i="93"/>
  <c r="BI360" i="93"/>
  <c r="BI359" i="93"/>
  <c r="BI358" i="93"/>
  <c r="BI357" i="93"/>
  <c r="BI356" i="93"/>
  <c r="BI355" i="93"/>
  <c r="BI354" i="93"/>
  <c r="BI353" i="93"/>
  <c r="BI352" i="93"/>
  <c r="BI351" i="93"/>
  <c r="BI350" i="93"/>
  <c r="BI349" i="93"/>
  <c r="BI348" i="93"/>
  <c r="BI347" i="93"/>
  <c r="BH346" i="93"/>
  <c r="BG346" i="93"/>
  <c r="BI345" i="93"/>
  <c r="BI344" i="93"/>
  <c r="BI343" i="93"/>
  <c r="BI342" i="93"/>
  <c r="BI341" i="93"/>
  <c r="BI340" i="93"/>
  <c r="BI339" i="93"/>
  <c r="BI338" i="93"/>
  <c r="BI337" i="93"/>
  <c r="BI336" i="93"/>
  <c r="BI335" i="93"/>
  <c r="BI334" i="93"/>
  <c r="BI333" i="93"/>
  <c r="BI332" i="93"/>
  <c r="BI331" i="93"/>
  <c r="BI330" i="93"/>
  <c r="BI329" i="93"/>
  <c r="BI328" i="93"/>
  <c r="BI327" i="93"/>
  <c r="BI326" i="93"/>
  <c r="BI325" i="93"/>
  <c r="BI324" i="93"/>
  <c r="BI323" i="93"/>
  <c r="BI322" i="93"/>
  <c r="BI321" i="93"/>
  <c r="BI320" i="93"/>
  <c r="BI319" i="93"/>
  <c r="BI318" i="93"/>
  <c r="BI317" i="93"/>
  <c r="BI316" i="93"/>
  <c r="AZ315" i="93"/>
  <c r="BI315" i="93" s="1"/>
  <c r="BI314" i="93"/>
  <c r="BI313" i="93"/>
  <c r="BI312" i="93"/>
  <c r="BI311" i="93"/>
  <c r="BI310" i="93"/>
  <c r="BI309" i="93"/>
  <c r="BI308" i="93"/>
  <c r="BI307" i="93"/>
  <c r="BI306" i="93"/>
  <c r="BI305" i="93"/>
  <c r="AZ304" i="93"/>
  <c r="BI304" i="93" s="1"/>
  <c r="BI303" i="93"/>
  <c r="BI302" i="93"/>
  <c r="BI301" i="93"/>
  <c r="BI300" i="93"/>
  <c r="BI299" i="93"/>
  <c r="BI298" i="93"/>
  <c r="BI297" i="93"/>
  <c r="BI296" i="93"/>
  <c r="BI295" i="93"/>
  <c r="BI294" i="93"/>
  <c r="BI293" i="93"/>
  <c r="BI292" i="93"/>
  <c r="BI291" i="93"/>
  <c r="BI290" i="93"/>
  <c r="BI289" i="93"/>
  <c r="BI288" i="93"/>
  <c r="BI287" i="93"/>
  <c r="BI286" i="93"/>
  <c r="BI285" i="93"/>
  <c r="BI284" i="93"/>
  <c r="BI283" i="93"/>
  <c r="BI282" i="93"/>
  <c r="BI281" i="93"/>
  <c r="BI280" i="93"/>
  <c r="BI279" i="93"/>
  <c r="BI278" i="93"/>
  <c r="BI277" i="93"/>
  <c r="BI276" i="93"/>
  <c r="BI275" i="93"/>
  <c r="BI274" i="93"/>
  <c r="BI273" i="93"/>
  <c r="BI272" i="93"/>
  <c r="BI271" i="93"/>
  <c r="BI270" i="93"/>
  <c r="BI269" i="93"/>
  <c r="BI268" i="93"/>
  <c r="BI267" i="93"/>
  <c r="BI266" i="93"/>
  <c r="BI265" i="93"/>
  <c r="BI264" i="93"/>
  <c r="BI263" i="93"/>
  <c r="BI262" i="93"/>
  <c r="BI261" i="93"/>
  <c r="BI260" i="93"/>
  <c r="BI259" i="93"/>
  <c r="BI258" i="93"/>
  <c r="BI257" i="93"/>
  <c r="BI256" i="93"/>
  <c r="BI255" i="93"/>
  <c r="BI254" i="93"/>
  <c r="BI253" i="93"/>
  <c r="BI252" i="93"/>
  <c r="BI251" i="93"/>
  <c r="BI250" i="93"/>
  <c r="BI249" i="93"/>
  <c r="BI248" i="93"/>
  <c r="BI247" i="93"/>
  <c r="BI246" i="93"/>
  <c r="BI245" i="93"/>
  <c r="BI244" i="93"/>
  <c r="BI243" i="93"/>
  <c r="BI242" i="93"/>
  <c r="BI241" i="93"/>
  <c r="BI240" i="93"/>
  <c r="BI239" i="93"/>
  <c r="AZ238" i="93"/>
  <c r="BI238" i="93" s="1"/>
  <c r="BI237" i="93"/>
  <c r="BI236" i="93"/>
  <c r="BI235" i="93"/>
  <c r="BI234" i="93"/>
  <c r="BI233" i="93"/>
  <c r="BI232" i="93"/>
  <c r="BI231" i="93"/>
  <c r="BI230" i="93"/>
  <c r="BI229" i="93"/>
  <c r="BI228" i="93"/>
  <c r="BI227" i="93"/>
  <c r="BI226" i="93"/>
  <c r="BI225" i="93"/>
  <c r="BI224" i="93"/>
  <c r="BI223" i="93"/>
  <c r="BI222" i="93"/>
  <c r="BI221" i="93"/>
  <c r="BI220" i="93"/>
  <c r="BI219" i="93"/>
  <c r="BI218" i="93"/>
  <c r="BI217" i="93"/>
  <c r="BI216" i="93"/>
  <c r="BI215" i="93"/>
  <c r="BI214" i="93"/>
  <c r="BI213" i="93"/>
  <c r="BI212" i="93"/>
  <c r="AZ211" i="93"/>
  <c r="BI211" i="93" s="1"/>
  <c r="BI210" i="93"/>
  <c r="BI209" i="93"/>
  <c r="BI208" i="93"/>
  <c r="BI207" i="93"/>
  <c r="BI206" i="93"/>
  <c r="BI205" i="93"/>
  <c r="BI204" i="93"/>
  <c r="BI203" i="93"/>
  <c r="BI202" i="93"/>
  <c r="BI201" i="93"/>
  <c r="BI200" i="93"/>
  <c r="BI199" i="93"/>
  <c r="BI198" i="93"/>
  <c r="BI197" i="93"/>
  <c r="BI196" i="93"/>
  <c r="BI195" i="93"/>
  <c r="BI194" i="93"/>
  <c r="BI193" i="93"/>
  <c r="BI192" i="93"/>
  <c r="BI191" i="93"/>
  <c r="BI190" i="93"/>
  <c r="BI189" i="93"/>
  <c r="BI188" i="93"/>
  <c r="BI187" i="93"/>
  <c r="BI186" i="93"/>
  <c r="BI185" i="93"/>
  <c r="BI184" i="93"/>
  <c r="BI183" i="93"/>
  <c r="BI182" i="93"/>
  <c r="BI181" i="93"/>
  <c r="BI180" i="93"/>
  <c r="BI179" i="93"/>
  <c r="BI178" i="93"/>
  <c r="BI177" i="93"/>
  <c r="BI176" i="93"/>
  <c r="BI175" i="93"/>
  <c r="BI174" i="93"/>
  <c r="BI173" i="93"/>
  <c r="BI172" i="93"/>
  <c r="BI171" i="93"/>
  <c r="BI170" i="93"/>
  <c r="BI169" i="93"/>
  <c r="BI168" i="93"/>
  <c r="BI167" i="93"/>
  <c r="BI166" i="93"/>
  <c r="BI165" i="93"/>
  <c r="BI164" i="93"/>
  <c r="BI163" i="93"/>
  <c r="BI162" i="93"/>
  <c r="BI161" i="93"/>
  <c r="BI160" i="93"/>
  <c r="BI159" i="93"/>
  <c r="BI158" i="93"/>
  <c r="BI157" i="93"/>
  <c r="BI156" i="93"/>
  <c r="BI155" i="93"/>
  <c r="BI154" i="93"/>
  <c r="BI153" i="93"/>
  <c r="BI152" i="93"/>
  <c r="BI151" i="93"/>
  <c r="BI150" i="93"/>
  <c r="BI149" i="93"/>
  <c r="BI148" i="93"/>
  <c r="BI147" i="93"/>
  <c r="BI146" i="93"/>
  <c r="BI145" i="93"/>
  <c r="BI144" i="93"/>
  <c r="BI143" i="93"/>
  <c r="BI142" i="93"/>
  <c r="BI141" i="93"/>
  <c r="BI140" i="93"/>
  <c r="BI139" i="93"/>
  <c r="BI138" i="93"/>
  <c r="BI137" i="93"/>
  <c r="BI136" i="93"/>
  <c r="BI135" i="93"/>
  <c r="BI134" i="93"/>
  <c r="BI133" i="93"/>
  <c r="BI132" i="93"/>
  <c r="BI131" i="93"/>
  <c r="BI130" i="93"/>
  <c r="BI129" i="93"/>
  <c r="BI128" i="93"/>
  <c r="BI127" i="93"/>
  <c r="BI126" i="93"/>
  <c r="BI125" i="93"/>
  <c r="BI124" i="93"/>
  <c r="BI123" i="93"/>
  <c r="BI122" i="93"/>
  <c r="BI121" i="93"/>
  <c r="BI120" i="93"/>
  <c r="BI119" i="93"/>
  <c r="BI118" i="93"/>
  <c r="BI117" i="93"/>
  <c r="BI116" i="93"/>
  <c r="BI115" i="93"/>
  <c r="BI114" i="93"/>
  <c r="BI113" i="93"/>
  <c r="BI112" i="93"/>
  <c r="BI111" i="93"/>
  <c r="BI110" i="93"/>
  <c r="BI109" i="93"/>
  <c r="BI108" i="93"/>
  <c r="BI107" i="93"/>
  <c r="BI106" i="93"/>
  <c r="BI105" i="93"/>
  <c r="BI104" i="93"/>
  <c r="BI103" i="93"/>
  <c r="BI102" i="93"/>
  <c r="BI101" i="93"/>
  <c r="BI100" i="93"/>
  <c r="BI99" i="93"/>
  <c r="BI98" i="93"/>
  <c r="BI97" i="93"/>
  <c r="BI96" i="93"/>
  <c r="BI95" i="93"/>
  <c r="BI94" i="93"/>
  <c r="BI93" i="93"/>
  <c r="BI92" i="93"/>
  <c r="BI91" i="93"/>
  <c r="BI90" i="93"/>
  <c r="BI89" i="93"/>
  <c r="BI88" i="93"/>
  <c r="BI87" i="93"/>
  <c r="BI86" i="93"/>
  <c r="BI85" i="93"/>
  <c r="BI84" i="93"/>
  <c r="BI83" i="93"/>
  <c r="BI82" i="93"/>
  <c r="BI81" i="93"/>
  <c r="BI80" i="93"/>
  <c r="BI79" i="93"/>
  <c r="BI78" i="93"/>
  <c r="BI77" i="93"/>
  <c r="BI76" i="93"/>
  <c r="BI75" i="93"/>
  <c r="BI74" i="93"/>
  <c r="BI73" i="93"/>
  <c r="BI72" i="93"/>
  <c r="BI71" i="93"/>
  <c r="BI70" i="93"/>
  <c r="BI69" i="93"/>
  <c r="BI68" i="93"/>
  <c r="BI67" i="93"/>
  <c r="BI66" i="93"/>
  <c r="BI65" i="93"/>
  <c r="BI64" i="93"/>
  <c r="BI63" i="93"/>
  <c r="BI62" i="93"/>
  <c r="BI61" i="93"/>
  <c r="BI60" i="93"/>
  <c r="BI59" i="93"/>
  <c r="BI58" i="93"/>
  <c r="BI57" i="93"/>
  <c r="BI56" i="93"/>
  <c r="BI55" i="93"/>
  <c r="BI54" i="93"/>
  <c r="BI53" i="93"/>
  <c r="AZ52" i="93"/>
  <c r="BI52" i="93" s="1"/>
  <c r="BI51" i="93"/>
  <c r="BI50" i="93"/>
  <c r="BI49" i="93"/>
  <c r="BI48" i="93"/>
  <c r="BI47" i="93"/>
  <c r="BI46" i="93"/>
  <c r="BI45" i="93"/>
  <c r="BI44" i="93"/>
  <c r="BI43" i="93"/>
  <c r="BI42" i="93"/>
  <c r="BI41" i="93"/>
  <c r="BI40" i="93"/>
  <c r="BI39" i="93"/>
  <c r="AZ38" i="93"/>
  <c r="BI37" i="93"/>
  <c r="BI36" i="93"/>
  <c r="AZ35" i="93"/>
  <c r="BI35" i="93" s="1"/>
  <c r="BI34" i="93"/>
  <c r="BI33" i="93"/>
  <c r="BI32" i="93"/>
  <c r="BI31" i="93"/>
  <c r="BI30" i="93"/>
  <c r="BI29" i="93"/>
  <c r="BI28" i="93"/>
  <c r="BI27" i="93"/>
  <c r="BI26" i="93"/>
  <c r="BI25" i="93"/>
  <c r="BI24" i="93"/>
  <c r="BI23" i="93"/>
  <c r="BI22" i="93"/>
  <c r="BI21" i="93"/>
  <c r="BI20" i="93"/>
  <c r="BI19" i="93"/>
  <c r="BI18" i="93"/>
  <c r="BI17" i="93"/>
  <c r="BI16" i="93"/>
  <c r="BI15" i="93"/>
  <c r="BI14" i="93"/>
  <c r="BI13" i="93"/>
  <c r="BH12" i="93"/>
  <c r="BG12" i="93"/>
  <c r="BI11" i="93"/>
  <c r="BI10" i="93"/>
  <c r="BI9" i="93"/>
  <c r="BI8" i="93"/>
  <c r="BI7" i="93"/>
  <c r="BF6" i="93"/>
  <c r="BE6" i="93"/>
  <c r="BD6" i="93"/>
  <c r="BC6" i="93"/>
  <c r="BB6" i="93"/>
  <c r="BA6" i="93"/>
  <c r="AY6" i="93"/>
  <c r="AX6" i="93"/>
  <c r="AW6" i="93"/>
  <c r="AV6" i="93"/>
  <c r="AU6" i="93"/>
  <c r="AT6" i="93"/>
  <c r="AS6" i="93"/>
  <c r="AR6" i="93"/>
  <c r="AQ6" i="93"/>
  <c r="AP6" i="93"/>
  <c r="AO6" i="93"/>
  <c r="AN6" i="93"/>
  <c r="AM6" i="93"/>
  <c r="AL6" i="93"/>
  <c r="AK6" i="93"/>
  <c r="AJ6" i="93"/>
  <c r="AI6" i="93"/>
  <c r="AH6" i="93"/>
  <c r="AG6" i="93"/>
  <c r="AF6" i="93"/>
  <c r="AE6" i="93"/>
  <c r="AD6" i="93"/>
  <c r="AC6" i="93"/>
  <c r="AB6" i="93"/>
  <c r="AA6" i="93"/>
  <c r="Z6" i="93"/>
  <c r="Y6" i="93"/>
  <c r="X6" i="93"/>
  <c r="W6" i="93"/>
  <c r="V6" i="93"/>
  <c r="U6" i="93"/>
  <c r="T6" i="93"/>
  <c r="S6" i="93"/>
  <c r="R6" i="93"/>
  <c r="Q6" i="93"/>
  <c r="P6" i="93"/>
  <c r="O6" i="93"/>
  <c r="N6" i="93"/>
  <c r="M6" i="93"/>
  <c r="L6" i="93"/>
  <c r="K6" i="93"/>
  <c r="J6" i="93"/>
  <c r="I6" i="93"/>
  <c r="H6" i="93"/>
  <c r="G6" i="93"/>
  <c r="F6" i="93"/>
  <c r="E6" i="93"/>
  <c r="D6" i="93"/>
  <c r="C6" i="93"/>
  <c r="BG6" i="93" l="1"/>
  <c r="BH6" i="93"/>
  <c r="BI346" i="93"/>
  <c r="AZ6" i="93"/>
  <c r="BI12" i="93"/>
  <c r="BI38" i="93"/>
  <c r="BI6" i="93" l="1"/>
</calcChain>
</file>

<file path=xl/sharedStrings.xml><?xml version="1.0" encoding="utf-8"?>
<sst xmlns="http://schemas.openxmlformats.org/spreadsheetml/2006/main" count="552" uniqueCount="491">
  <si>
    <t>Medicīniskā apaugļošana</t>
  </si>
  <si>
    <t>Mammogrāfija</t>
  </si>
  <si>
    <t>Priekšlaicīgi dzimušo bērnu profilakse</t>
  </si>
  <si>
    <t>Prognozējamā invaliditāte un novēršamās invaliditātes ārstu konsīlijs</t>
  </si>
  <si>
    <t>Augsta riska bērnu profilakse pret sezonālo saslimšanu ar respiratori sincitiālo vīrusu</t>
  </si>
  <si>
    <t>AP09</t>
  </si>
  <si>
    <t>AP43</t>
  </si>
  <si>
    <t>AP07</t>
  </si>
  <si>
    <t>AP87</t>
  </si>
  <si>
    <t>AP93</t>
  </si>
  <si>
    <t>AP54</t>
  </si>
  <si>
    <t>AP44</t>
  </si>
  <si>
    <t>AP47</t>
  </si>
  <si>
    <t>AP107</t>
  </si>
  <si>
    <t>AP101</t>
  </si>
  <si>
    <t>AP67</t>
  </si>
  <si>
    <t>AP63</t>
  </si>
  <si>
    <t>AP56</t>
  </si>
  <si>
    <t>AP55</t>
  </si>
  <si>
    <t>AP58</t>
  </si>
  <si>
    <t>AP97</t>
  </si>
  <si>
    <t>AP122</t>
  </si>
  <si>
    <t>AP99</t>
  </si>
  <si>
    <t>Ķīmijterapija un hematoloģija dienas stacionārā</t>
  </si>
  <si>
    <t>Ļaundabīgo audzēju sekundārie diagnostiskie izmeklējumi</t>
  </si>
  <si>
    <t>Pacientu izmeklēšana pirms un pēc aknu transplantācijas</t>
  </si>
  <si>
    <t>Covid-19 vakcinācijas kabineta pakalpojumi</t>
  </si>
  <si>
    <t>Nieru aizstājterapija</t>
  </si>
  <si>
    <t>AP130</t>
  </si>
  <si>
    <t>Agrīnās intervences pakalpojumi bērniem ar autiskā spektra traucējumiem</t>
  </si>
  <si>
    <t>AP132</t>
  </si>
  <si>
    <t>LIEPĀJAS REĢIONĀLĀ SLIMNĪCA, Sabiedrība ar ierobežotu atbildību</t>
  </si>
  <si>
    <t>Ziemeļkurzemes reģionālā slimnīca, SIA</t>
  </si>
  <si>
    <t>Ventspils poliklīnika, Pašvaldības SIA</t>
  </si>
  <si>
    <t>VIZUĀLĀ DIAGNOSTIKA, SIA</t>
  </si>
  <si>
    <t>TALSU VESELĪBAS CENTRS, SIA</t>
  </si>
  <si>
    <t>Daugavpils reģionālā slimnīca, Sabiedrība ar ierobežotu atbildību</t>
  </si>
  <si>
    <t>RĒZEKNES SLIMNĪCA, Sabiedrība ar ierobežotu atbildību</t>
  </si>
  <si>
    <t>Ludzas medicīnas centrs, Sabiedrība ar ierobežotu atbildību</t>
  </si>
  <si>
    <t>Rīgas Austrumu klīniskā universitātes slimnīca, SIA</t>
  </si>
  <si>
    <t>Paula Stradiņa klīniskā universitātes slimnīca, Valsts sabiedrība ar ierobežotu atbildību</t>
  </si>
  <si>
    <t>Latvijas Jūras medicīnas centrs, Akciju sabiedrība</t>
  </si>
  <si>
    <t>MOŽUMS-1, Sabiedrība ar ierobežotu atbildību</t>
  </si>
  <si>
    <t>Dziedniecība, Sabiedrība ar ierobežotu atbildību</t>
  </si>
  <si>
    <t>VESELĪBAS CENTRS 4, Sabiedrība ar ierobežotu atbildību</t>
  </si>
  <si>
    <t>Veselības centru apvienība, AS</t>
  </si>
  <si>
    <t>Medicīnas sabiedrība "ARS", Sabiedrība ar ierobežotu atbildību</t>
  </si>
  <si>
    <t>Vidzemes slimnīca, Sabiedrība ar ierobežotu atbildību</t>
  </si>
  <si>
    <t>Alūksnes primārās veselības aprūpes centrs, Sabiedrība ar ierobežotu atbildību</t>
  </si>
  <si>
    <t>Madonas slimnīca, Madonas novada pašvaldības SIA</t>
  </si>
  <si>
    <t>JELGAVAS PILSĒTAS SLIMNĪCA, SIA</t>
  </si>
  <si>
    <t>Aizkraukles slimnīca, Sabiedrība ar ierobežotu atbildību</t>
  </si>
  <si>
    <t>Bauskas slimnīca, SIA</t>
  </si>
  <si>
    <t>Dobeles un apkārtnes slimnīca, SIA</t>
  </si>
  <si>
    <t>Ogres rajona slimnīca, Sabiedrība ar ierobežotu atbildību</t>
  </si>
  <si>
    <t>Piejūras slimnīca, Valsts sabiedrība ar ierobežotu atbildību</t>
  </si>
  <si>
    <t>Autiska spektra traucējumu diagnostika</t>
  </si>
  <si>
    <t xml:space="preserve">VECLIEPĀJAS PRIMĀRĀS VESELĪBAS APRŪPES CENTRS, Pašvaldības Sabiedrība ar ierobežotu atbildību </t>
  </si>
  <si>
    <t xml:space="preserve">JAUNLIEPĀJAS PRIMĀRĀS VESELĪBAS APRŪPES CENTRS, Sabiedrība ar ierobežotu atbildību </t>
  </si>
  <si>
    <t>L. ATIĶES DOKTORĀTS, SIA</t>
  </si>
  <si>
    <t>Imanta Zemes ārsta psihiatra prakse, SIA</t>
  </si>
  <si>
    <t>K.Balodes ārstes prakse, SIA</t>
  </si>
  <si>
    <t>Lindas Ķeružes psihiatrijas centrs, Sabiedrība ar ierobežotu atbildību</t>
  </si>
  <si>
    <t>A.Lucenko ārsta prakse, SIA</t>
  </si>
  <si>
    <t>Renātes Krūkles privātprakse, SIA</t>
  </si>
  <si>
    <t>Dr.Čēma endoskopiju privātprakse, Sabiedrība ar ierobežotu atbildību</t>
  </si>
  <si>
    <t>DZIEDINĀTAVA, SIA</t>
  </si>
  <si>
    <t>Kronoss, Sabiedrība ar ierobežotu atbildību</t>
  </si>
  <si>
    <t>DOKTORĀTS ELITE, Medicīnas sabiedrība ar ierobežotu atbildību</t>
  </si>
  <si>
    <t>BINI, SIA</t>
  </si>
  <si>
    <t>Ilzes Embrikas ārsta prakse, SIA</t>
  </si>
  <si>
    <t>Māra Dzelmes ārsta prakse ginekoloģijā, SIA</t>
  </si>
  <si>
    <t>Purēns Alvils - ārsta prakse ginekoloģijā, dzemdniecībā</t>
  </si>
  <si>
    <t>Rutas Lūciņas ārsta prakse, Sabiedrība ar ierobežotu atbildību</t>
  </si>
  <si>
    <t>Kuldīgas ginekologu prakse, SIA</t>
  </si>
  <si>
    <t>Kuldīgas slimnīca, Sabiedrība ar ierobežotu atbildību</t>
  </si>
  <si>
    <t>Semigallia, Sabiedrība ar ierobežotu atbildību</t>
  </si>
  <si>
    <t>Lobača Jeļena - ārsta prakse ginekoloģijā, dzemdniecībā</t>
  </si>
  <si>
    <t>PRIEKULES SLIMNĪCA, SIA</t>
  </si>
  <si>
    <t>Saldus medicīnas centrs, Sabiedrība ar ierobežotu atbildību</t>
  </si>
  <si>
    <t>Valdas Strēlnieces ārsta prakse, SIA</t>
  </si>
  <si>
    <t>Kalēja Ieva - ārsta prakse oftalmoloģijā</t>
  </si>
  <si>
    <t>L.Nāckalnes ginekologa prakse, IK</t>
  </si>
  <si>
    <t>Tukuma slimnīca, Sabiedrība ar ierobežotu atbildību</t>
  </si>
  <si>
    <t>Ginekologu prakse, Sabiedrība ar ierobežotu atbildību</t>
  </si>
  <si>
    <t>Krūziņa Inga - ģimenes ārsta, dermatologa, venerologa un arodveselības un arodslimību ārsta prakse</t>
  </si>
  <si>
    <t>Ārstes psihiatres I.Grīnfeldes prakse, SIA</t>
  </si>
  <si>
    <t>Irlavas Sarkanā Krusta slimnīca, Sabiedrība ar ierobežotu atbildību</t>
  </si>
  <si>
    <t>Birkenšteina Anete - ārsta prakse ginekoloģijā, dzemdniecībā</t>
  </si>
  <si>
    <t>GRĪVAS POLIKLĪNIKA, Sabiedrība ar ierobežotu atbildību</t>
  </si>
  <si>
    <t>LUC MEDICAL, Sabiedrība ar ierobežotu atbildību</t>
  </si>
  <si>
    <t>Babuškina Svetlana  - ārsta prakse ginekoloģijā, dzemdniecībā</t>
  </si>
  <si>
    <t>Lavrinoviča Tatjana - ārsta prakse ginekoloģijā, dzemdniecībā</t>
  </si>
  <si>
    <t>MENTAL PRAKSE, Sabiedrība ar ierobežotu atbildību</t>
  </si>
  <si>
    <t>Stupāne Žanna - ārsta prakse ginekoloģijā, dzemdniecībā</t>
  </si>
  <si>
    <t>Daugavpils psihoneiroloģiskā slimnīca, Valsts sabiedrība ar ierobežotu atbildību</t>
  </si>
  <si>
    <t>Daugavpils bērnu veselības centrs, Sabiedrība ar ierobežotu atbildību</t>
  </si>
  <si>
    <t>MEDA D, Sabiedrība ar ierobežotu atbildību</t>
  </si>
  <si>
    <t>PRIVĀTKLĪNIKA "ĢIMENES VESELĪBA", SIA</t>
  </si>
  <si>
    <t>J.Kosnareviča-prakse oftalmoloģijā, Sabiedrība ar ierobežotu atbildību</t>
  </si>
  <si>
    <t>Maksimova Jeļena - ārsta prakse psihiatrijā un narkoloģijā</t>
  </si>
  <si>
    <t>Ritas Nalivaiko ārsta prakse psihiatrijā, Sabiedrība ar ierobežotu atbildību</t>
  </si>
  <si>
    <t>Jakubova Tatjana - ārsta prakse psihiatrijā un bērnu psihiatrijā</t>
  </si>
  <si>
    <t>Aijas Krišānes ārsta prakse, Sabiedrība ar ierobežotu atbildību</t>
  </si>
  <si>
    <t>Rancāne Sandra - ārsta prakse ginekoloģijā, dzemdniecībā</t>
  </si>
  <si>
    <t>Zjablikovs Romans - ārsta prakse ginekoloģijā, dzemdniecībā</t>
  </si>
  <si>
    <t>Grigorjeva Inguna - ārsta prakse oftalmoloģijā</t>
  </si>
  <si>
    <t>Veselības centrs Ilūkste, Sabiedrība ar ierobežotu atbildību</t>
  </si>
  <si>
    <t>Anitas Ločmeles ārsta prakse, Sabiedrība ar ierobežotu atbildību</t>
  </si>
  <si>
    <t>Krāslavas slimnīca, Sabiedrība ar ierobežotu atbildību</t>
  </si>
  <si>
    <t>Meļņikova Tatjana -ārsta prakse oftalmoloģijā</t>
  </si>
  <si>
    <t>INSAITS A, Sabiedrība ar ierobežotu atbildību</t>
  </si>
  <si>
    <t>Rogale Nadežda - ārsta prakse oftalmoloģijā</t>
  </si>
  <si>
    <t>Kārsavas slimnīca, Sabiedrība ar ierobežotu atbildību</t>
  </si>
  <si>
    <t>Preiļu slimnīca, Sabiedrība ar ierobežotu atbildību</t>
  </si>
  <si>
    <t>LĀZERS, Sabiedrība ar ierobežotu atbildību</t>
  </si>
  <si>
    <t>Katkevičs Valdis - ārsta prakse psihiatrijā un neiroloģijā</t>
  </si>
  <si>
    <t>Mazulis Česlavs  - ārsta prakse psihiatrijā</t>
  </si>
  <si>
    <t>Veselības un sociālās aprūpes centrs "Viļāni"</t>
  </si>
  <si>
    <t>Marutas Alsbergas ārsta prakse oftalmoloģijā, Sabiedrība ar ierobežotu atbildību</t>
  </si>
  <si>
    <t>Rasmas Kalniņas ārsta prakse oftalmoloģijā, Sabiedrība ar ierobežotu atbildību</t>
  </si>
  <si>
    <t>ŽANETAS ABRAMSONES ĀRSTA PRAKSE GINEKOLOĢIJĀ UN DZEMDNIECĪBĀ, Sabiedrība ar ierobežotu atbildību</t>
  </si>
  <si>
    <t>Diabēta centrs, SIA</t>
  </si>
  <si>
    <t>ULTRA EXPRESS, SIA</t>
  </si>
  <si>
    <t>Zābere Lauma - ārsta prakse kardioloģijā</t>
  </si>
  <si>
    <t>Veselības centri un doktorāti, SIA</t>
  </si>
  <si>
    <t>Acu veselības centrs, Sabiedrība ar ierobežotu atbildību</t>
  </si>
  <si>
    <t>LAIMDOTAS BERĢĪTES ĀRSTA PRAKSE, Sabiedrība ar ierobežotu atbildību</t>
  </si>
  <si>
    <t>VIZUS OPTIMA, Sabiedrība ar ierobežotu atbildību</t>
  </si>
  <si>
    <t>medicīnas firma "Elpa", Sabiedrība ar ierobežotu atbildību</t>
  </si>
  <si>
    <t>Rīgas veselības centrs, SIA</t>
  </si>
  <si>
    <t>Bērnu un pusaudžu resursu centrs, SIA</t>
  </si>
  <si>
    <t>Bērnu klīniskā universitātes slimnīca, Valsts sabiedrība ar ierobežotu atbildību</t>
  </si>
  <si>
    <t>Rīgas 1. slimnīca, SIA</t>
  </si>
  <si>
    <t>Rīgas 2. slimnīca, SIA</t>
  </si>
  <si>
    <t>Rīgas Dzemdību nams, SIA</t>
  </si>
  <si>
    <t>Iekšlietu ministrijas poliklīnika, Valsts sabiedrība ar ierobežotu atbildību</t>
  </si>
  <si>
    <t>DZELZCEĻA VESELĪBAS CENTRS, Sabiedrība ar ierobežotu atbildību</t>
  </si>
  <si>
    <t>VESELĪBAS CENTRS BIĶERNIEKI, Sabiedrība ar ierobežotu atbildību</t>
  </si>
  <si>
    <t>MEDICĪNAS SABIEDRĪBA GAIĻEZERS, Sabiedrība ar ierobežotu atbildību</t>
  </si>
  <si>
    <t>Ūnijas doktorāts, Sabiedrība ar ierobežotu atbildību</t>
  </si>
  <si>
    <t>Latvijas Universitātes medicīniskās pēcdiploma izglītības institūts, Sabiedrība ar ierobežotu atbildību</t>
  </si>
  <si>
    <t>Jūlijas Sočenovas ārsta prakse ginekoloģijā un dzemdniecībā, Sabiedrība ar ierobežotu atbildību</t>
  </si>
  <si>
    <t xml:space="preserve">Heala, SIA  </t>
  </si>
  <si>
    <t>Veselības korporācija, Sabiedrība ar ierobežotu atbildību</t>
  </si>
  <si>
    <t>Ārstes Margaritas Puķītes prakse, Sabiedrība ar ierobežotu atbildību</t>
  </si>
  <si>
    <t>Bērziņa Inta - ārsta prakse dzemdniecībā, ginekoloģijā</t>
  </si>
  <si>
    <t>Jaunušāns Edvīns - ārsta prakse narkoloģijā</t>
  </si>
  <si>
    <t>Māras Jumejas ārsta prakse psihiatrijā, SIA</t>
  </si>
  <si>
    <t>I.Barengo ārsta prakse psihiatrijā, SIA</t>
  </si>
  <si>
    <t>IB-AP, IK</t>
  </si>
  <si>
    <t>Puķīte Lolita - ārsta prakse oftalmoloģijā</t>
  </si>
  <si>
    <t>Vaļkova Irīna - ārsta prakse oftalmoloģijā</t>
  </si>
  <si>
    <t>I.VASARAUDZES PRIVĀTKLĪNIKA, Sabiedrība ar ierobežotu atbildību</t>
  </si>
  <si>
    <t>Stupina Tamāra - ārsta prakse dzemdniecībā, ginekoloģijā</t>
  </si>
  <si>
    <t xml:space="preserve">GREMOŠANAS SLIMĪBU CENTRS "GASTRO", SIA </t>
  </si>
  <si>
    <t>Latvijas plastiskās, rekonstruktīvās un mikroķirurģijas centrs, Sabiedrība ar ierobežotu atbildību</t>
  </si>
  <si>
    <t>Vasiļjeva Mārīte - ārsta prakse oftalmoloģijā</t>
  </si>
  <si>
    <t>Sniķere Gita - ārsta prakse ginekoloģijā, dzemdniecībā</t>
  </si>
  <si>
    <t>Nacionālais rehabilitācijas centrs "Vaivari", Valsts sabiedrība ar ierobežotu atbildību</t>
  </si>
  <si>
    <t>Jūrmalas slimnīca, Sabiedrība ar ierobežotu atbildību</t>
  </si>
  <si>
    <t>Kauguru veselības centrs, Pašvaldības sabiedrība ar ierobežotu atbildību</t>
  </si>
  <si>
    <t>Klīnika Dzintari, Sabiedrība ar ierobežotu atbildību</t>
  </si>
  <si>
    <t>SANARE-KRC JAUNĶEMERI, Sabiedrība ar ierobežotu atbildību</t>
  </si>
  <si>
    <t>DUBULTU DOKTORĀTS, Sabiedrība ar ierobežotu atbildību</t>
  </si>
  <si>
    <t>Dakteres Skerškānes prakse, Sabiedrība ar ierobežotu atbildību</t>
  </si>
  <si>
    <t>Jūlijas Jurgaitītes ārsta prakse ginekoloģijā un dzemdniecībā, Sabiedrība ar ierobežotu atbildību</t>
  </si>
  <si>
    <t>Saulkrastu veselības un sociālās aprūpes centrs, Pašvaldības aģentūra</t>
  </si>
  <si>
    <t>Agritas Mickevičas ārsta prakse ginekoloģijā un dzemdniecībā, Sabiedrība ar ierobežotu atbildību</t>
  </si>
  <si>
    <t>Siguldas slimnīca, SIA</t>
  </si>
  <si>
    <t>I.B., Sabiedrība ar ierobežotu atbildību</t>
  </si>
  <si>
    <t>Strade Māra -ārsta prakse ginekoloģijā, dzemdniecībā</t>
  </si>
  <si>
    <t>Kārkliņa Inguna - ārsta prakse oftalmoloģijā</t>
  </si>
  <si>
    <t>Ādažu slimnīca, Pašvaldības sabiedrība ar ierobežotu atbildību</t>
  </si>
  <si>
    <t>Sandras Dunkures ārsta prakse oftalmoloģijā, SIA</t>
  </si>
  <si>
    <t>I.GRUNDMANES APO, SIA</t>
  </si>
  <si>
    <t>Šķiltere Grieta - ārsta prakse ginekoloģijā, dzemdniecībā</t>
  </si>
  <si>
    <t>Pudze Dace - ārsta prakse ginekoloģijā, dzemdniecībā</t>
  </si>
  <si>
    <t>J.Krauzes ārsta prakse, SIA</t>
  </si>
  <si>
    <t>Muceniece Ināra - ārsta prakse ginekoloģijā, dzemdniecībā</t>
  </si>
  <si>
    <t>VALMIERAS VESELĪBAS CENTRS, SIA</t>
  </si>
  <si>
    <t>Vinetas Volkovičas Ārsta Prakse, Sabiedrība ar ierobežotu atbildību</t>
  </si>
  <si>
    <t>Silvijas Lapiņas ārsta prakse, SIA</t>
  </si>
  <si>
    <t>Ginta Lapiņa ārsta prakse, SIA</t>
  </si>
  <si>
    <t>Liepiņa Māra - acu ārsta prakse</t>
  </si>
  <si>
    <t>Alūksnes slimnīca, Sabiedrība ar ierobežotu atbildību</t>
  </si>
  <si>
    <t>Amoliņa Ildze - ārsta prakse endokrinoloģijā</t>
  </si>
  <si>
    <t>Cēsu bērnu un pusaudžu reproduktīvās veselības centrs, SIA</t>
  </si>
  <si>
    <t>I.ZUPAS ĀRSTU PRAKSE, SIA</t>
  </si>
  <si>
    <t>CĒSU KLĪNIKA, Sabiedrība ar ierobežotu atbildību</t>
  </si>
  <si>
    <t>Elksnis Imants - ārsta prakse oftalmoloģijā</t>
  </si>
  <si>
    <t>Stubure Inese - ārsta prakse oftalmoloģijā</t>
  </si>
  <si>
    <t>Mazūre Jolanta - ārsta prakse ginekoloģijā, dzemdniecībā</t>
  </si>
  <si>
    <t>Balvu un Gulbenes slimnīcu apvienība, Sabiedrība ar ierobežotu atbildību</t>
  </si>
  <si>
    <t xml:space="preserve">Marmed, Sabiedrība ar ierobežotu atbildību </t>
  </si>
  <si>
    <t>Limbažu slimnīca, Sabiedrība ar ierobežotu atbildību</t>
  </si>
  <si>
    <t>MP, Jura Kociņa individuālais uzņēmums</t>
  </si>
  <si>
    <t>Ineses Samulevičas medicīniskā privātprakse, SIA</t>
  </si>
  <si>
    <t>Salvere IR, Sabiedrība ar ierobežotu atbildību</t>
  </si>
  <si>
    <t>Varakļānu veselības aprūpes centrs, SIA</t>
  </si>
  <si>
    <t>Ērgļu slimnīca, Sabiedrība ar ierobežotu atbildību</t>
  </si>
  <si>
    <t>ARIANDA GRĪNVALDE ĀRSTA PRAKSE PSIHIATRIJĀ, IK</t>
  </si>
  <si>
    <t>Galīte Solveiga -acu ārsta prakse</t>
  </si>
  <si>
    <t>Sarkanā Krusta Smiltenes slimnīca, SIA</t>
  </si>
  <si>
    <t>Strenču psihoneiroloģiskā slimnīca, Valsts sabiedrība ar ierobežotu atbildību</t>
  </si>
  <si>
    <t>Mazsalacas slimnīca, Sabiedrība ar ierobežotu atbildību</t>
  </si>
  <si>
    <t>Plūme Anda - ģimenes ārsta un ginekologa, dzemdību speciālista prakse</t>
  </si>
  <si>
    <t>Dialīzes centrs, Sabiedrība ar ierobežotu atbildību</t>
  </si>
  <si>
    <t>Zemgales veselības centrs, Sabiedrība ar ierobežotu atbildību</t>
  </si>
  <si>
    <t>Zīvertes prakse, SIA</t>
  </si>
  <si>
    <t>Vanaga Māra - ārsta prakse ginekoloģijā, dzemdniecībā</t>
  </si>
  <si>
    <t>Slimnīca Ģintermuiža, Valsts sabiedrība ar ierobežotu atbildību</t>
  </si>
  <si>
    <t>Medicīnas sabiedrība "Optima 1", Sabiedrība ar ierobežotu atbildību</t>
  </si>
  <si>
    <t>FITOSAN PLUS, Medicīnas centrs SIA</t>
  </si>
  <si>
    <t>Freiberga Selga  - ārsta dermatologa, venerologa un kosmetologa prakse</t>
  </si>
  <si>
    <t>S.Ozoliņas acu ārstu prakse, SIA</t>
  </si>
  <si>
    <t>Lornete, Sabiedrība ar ierobežotu atbildību</t>
  </si>
  <si>
    <t>Jēkabpils reģionālā slimnīca, Sabiedrība ar ierobežotu atbildību</t>
  </si>
  <si>
    <t>Lejiņa Ligita - ārsta prakse oftalmoloģijā</t>
  </si>
  <si>
    <t>Rūtas Gravas ārsta prakse psihiatrijā, Sabiedrība ar ierobežotu atbildību</t>
  </si>
  <si>
    <t>Mirdzas Siliņas ārsta prakse, SIA</t>
  </si>
  <si>
    <t>Rūde Iveta - ārsta prakse narkoloģijā un psihiatrijā</t>
  </si>
  <si>
    <t>I. Muzikantes ārsta prakse, SIA</t>
  </si>
  <si>
    <t>Aknīstes veselības un sociālās aprūpes centrs, Sabiedrība ar ierobežotu atbildību</t>
  </si>
  <si>
    <t>Daces Teterovskas ārsta prakse endokrinoloģijā, Sabiedrība ar ierobežotu atbildību</t>
  </si>
  <si>
    <t>Dienvidkurzemes novada Veselības aprūpes centrs</t>
  </si>
  <si>
    <t>LENS-L, SIA</t>
  </si>
  <si>
    <t>Smirnova Jevgeņija - ārsta prakse oftalmoloģijā</t>
  </si>
  <si>
    <t>Pavlovska Ina - ārsta prakse otolaringoloģijā</t>
  </si>
  <si>
    <t>Ilzes Lagzdiņas ārsta prakse ENDO, SIA</t>
  </si>
  <si>
    <t>I.Žarikova ārsta prakse, SIA</t>
  </si>
  <si>
    <t>DAMOLA, SIA</t>
  </si>
  <si>
    <t>Saulīte-Kandevica Daina - ārsta prakse kardioloģijā un reimatoloģijā</t>
  </si>
  <si>
    <t>Plavoka Zinaīda - ārsta prakse dermatoloģijā, veneroloģijā</t>
  </si>
  <si>
    <t>Zirne Ineta - ārsta prakse dermatoloģijā, veneroloģijā</t>
  </si>
  <si>
    <t>Kuldīgas primārās veselības aprūpes centrs, SIA</t>
  </si>
  <si>
    <t>Līgas Vaļģes ārsta prakse, SIA</t>
  </si>
  <si>
    <t>Sorokina Jeļena - ārsta prakse neiroloģijā, narkoloģijā un psihiatrijā</t>
  </si>
  <si>
    <t>VSV CENTRS, SIA</t>
  </si>
  <si>
    <t>DINA SEBRE - ārsta prakse alergoloģijā, SIA</t>
  </si>
  <si>
    <t>Andersone Ilze - ārsta prakse endokrinoloģijā</t>
  </si>
  <si>
    <t>Ševčuka Marija - ārsta prakse neiroloģijā un oftalmoloģijā</t>
  </si>
  <si>
    <t>Čebotarjova Olga - ārsta prakse neiroloģijā</t>
  </si>
  <si>
    <t>Olgas Jakovļevas fizioterapeita prakse, IK</t>
  </si>
  <si>
    <t>Sergeja Hobotova traumatoloģijas un ortopēdijas klīnika, SIA</t>
  </si>
  <si>
    <t>Neiroprakse, Sabiedrība ar ierobežotu atbildību</t>
  </si>
  <si>
    <t>Fizioterapijas kabinets VALE, IK</t>
  </si>
  <si>
    <t>DERMATOVENEROLOGS, Sabiedrība ar ierobežotu atbildību</t>
  </si>
  <si>
    <t>IVAKO GROUP, Sabiedrība ar ierobežotu atbildību</t>
  </si>
  <si>
    <t>Deļmans Gļebs - ārsta prakse gastroenteroloģijā</t>
  </si>
  <si>
    <t>Nīmante Ilona - ārsta prakse neiroloģijā</t>
  </si>
  <si>
    <t>Maksimovs Aleksejs - ārsta prakse traumatoloģijā, ortopēdijā</t>
  </si>
  <si>
    <t>Vēvere Viktorija - ārsta prakse pneimonoloģijā un alergoloģijā</t>
  </si>
  <si>
    <t>Ļubimova Valentīna - ārsta prakse neiroloģijā</t>
  </si>
  <si>
    <t>SOINE, Sabiedrība ar ierobežotu atbildību</t>
  </si>
  <si>
    <t>Miščuka Gaļina - ārsta prakse oftalmoloģijā</t>
  </si>
  <si>
    <t>Terentjevs Vladimirs - ģimenes ārsta un neirologa prakse</t>
  </si>
  <si>
    <t>AIJAS JASEVIČAS FIZIOTERAPIJAS PRAKSE, Individuālais komersants</t>
  </si>
  <si>
    <t>Leonardovs Igors - ārsta prakse neiroloģijā</t>
  </si>
  <si>
    <t>Zaharenoks Valerijs - ārsta prakse neiroloģijā</t>
  </si>
  <si>
    <t>Lācis Jānis - ārsta prakse ķirurģijā un traumatoloģijā, ortopēdijā</t>
  </si>
  <si>
    <t>Petrāne Valentīna - ārsta prakse otolaringoloģijā</t>
  </si>
  <si>
    <t>REHABILITĀCIJAS CENTRS "RĀZNA", Sabiedrība ar ierobežotu atbildību</t>
  </si>
  <si>
    <t>Keisa Spodrīte - ārsta prakse endokrinoloģijā</t>
  </si>
  <si>
    <t>Teikas Klīnika, Sabiedrība ar ierobežotu atbildību</t>
  </si>
  <si>
    <t>Arho Medicīnas Serviss, Sabiedrība ar ierobežotu atbildību</t>
  </si>
  <si>
    <t>Kokare Larisa - ārsta prakse endokrinoloģijā</t>
  </si>
  <si>
    <t>Osteomed, SIA</t>
  </si>
  <si>
    <t>LĀZERPLASTIKAS KLĪNIKA, SIA</t>
  </si>
  <si>
    <t>REHAD, Sabiedrība ar ierobežotu atbildību</t>
  </si>
  <si>
    <t>Traumatoloģijas un ortopēdijas slimnīca, Valsts sabiedrība ar ierobežotu atbildību</t>
  </si>
  <si>
    <t>Rīgas Stradiņa universitātes Stomatoloģijas institūts, Sabiedrība ar ierobežotu atbildību</t>
  </si>
  <si>
    <t>Mēs esam līdzās, Rehabilitācijas centrs</t>
  </si>
  <si>
    <t>LATVIJAS AMERIKAS ACU CENTRS, Sabiedrība ar ierobežotu atbildību</t>
  </si>
  <si>
    <t>LaTi un Kompānija, Sabiedrība ar ierobežotu atbildību</t>
  </si>
  <si>
    <t>Tihomirova Margarita - ārsta prakse bērnu neiroloģijā</t>
  </si>
  <si>
    <t>Jansone Rūta - ārsta prakse neiroloģijā</t>
  </si>
  <si>
    <t>Jautrītes Liepiņas ārsta prakse otorinolaringoloģijā, Sabiedrība ar ierobežotu atbildību</t>
  </si>
  <si>
    <t>N.Kovriga ārsta prakse bērnu ķirurģijā, SIA</t>
  </si>
  <si>
    <t>Kuzņecova Inna - ārsta prakse oftalmoloģijā</t>
  </si>
  <si>
    <t>Vijas Dangas ārsta prakse dermatoveneroloģijā, SIA</t>
  </si>
  <si>
    <t>Dr. D.Kalvānes ārsta prakse, SIA</t>
  </si>
  <si>
    <t>Ilgas Freidenfeldes  ārsta prakse, Sabiedrība ar ierobežotu atbildību</t>
  </si>
  <si>
    <t>Protezēšanas un ortopēdijas centrs, Akciju sabiedrība</t>
  </si>
  <si>
    <t>ALERĢISKO SLIMĪBU IZMEKLĒŠANAS UN ĀRSTĒŠANAS CENTRS, Medicīniskā sabiedrība SIA</t>
  </si>
  <si>
    <t>Sproģis Juris - ārsta prakse ķirurģijā</t>
  </si>
  <si>
    <t>Gerke Linda - ārsta prakse dermatoloģijā, veneroloģijā</t>
  </si>
  <si>
    <t>Šņitkova Alla -ārsta prakse neiroloģijā</t>
  </si>
  <si>
    <t>URO, Sabiedrība ar ierobežotu atbildību</t>
  </si>
  <si>
    <t>AKRONA 12, sabiedrība ar ierobežotu atbildību</t>
  </si>
  <si>
    <t>Ozola Sarmīte - ārsta prakse neiroloģijā un bērnu neiroloģijā</t>
  </si>
  <si>
    <t>Ševele Aija - ārsta prakse otolaringoloģijā</t>
  </si>
  <si>
    <t>Palmbaha Liene - ārsta prakse otolaringoloģijā</t>
  </si>
  <si>
    <t>Akere Iveta - ārsta prakse otolaringoloģijā</t>
  </si>
  <si>
    <t>Oculus, SIA</t>
  </si>
  <si>
    <t>Jura Ploņa ārsta prakse uroloģijā, SIA</t>
  </si>
  <si>
    <t>Ozola Guna - ārsta prakse oftalmoloģijā</t>
  </si>
  <si>
    <t>Āva Gundega - ārsta prakse neiroloģijā</t>
  </si>
  <si>
    <t>REHABILITĀCIJAS CENTRS "KRIMULDA", Sabiedrība ar ierobežotu atbildību</t>
  </si>
  <si>
    <t>Ādažu privātslimnīca, SIA</t>
  </si>
  <si>
    <t>Balt Aliance, Sabiedrība ar ierobežotu atbildību</t>
  </si>
  <si>
    <t>Saleniece Sarmīte - ārsta prakse reimatoloģijā</t>
  </si>
  <si>
    <t>Freimane Aija - ārsta prakse neiroloģijā un algoloģijā</t>
  </si>
  <si>
    <t>URO SOLUTION, Sabiedrība ar ierobežotu atbildību</t>
  </si>
  <si>
    <t>Rehabilitācijas centrs "Līgatne", SIA</t>
  </si>
  <si>
    <t>Puriņa Regīna - ārsta prakse neiroloģijā</t>
  </si>
  <si>
    <t>TERVO, SIA</t>
  </si>
  <si>
    <t>BĒRNU PSIHONEIROLOĢISKĀ SLIMNĪCA "AINAŽI", Valsts sabiedrība ar ierobežotu atbildību</t>
  </si>
  <si>
    <t xml:space="preserve">Lubānas Sociālās aprūpes centrs, Madonas novada Lubānas apvienības pārvalde </t>
  </si>
  <si>
    <t>AURIS, Madonas rajona D.Kalves individuālais uzņēmums</t>
  </si>
  <si>
    <t>Točs Oskars - ārsta prakse neiroloģijā</t>
  </si>
  <si>
    <t>Ārgale Vēsma - ārsta prakse kardioloģijā</t>
  </si>
  <si>
    <t>Zemgales diabēta centrs, Sabiedrība ar ierobežotu atbildību</t>
  </si>
  <si>
    <t>Asklepius-ārsta prakse, IK</t>
  </si>
  <si>
    <t>Vrubļevska Tamāra - ārsta prakse otolaringoloģijā</t>
  </si>
  <si>
    <t>Lūse Elita - ārsta prakse oftalmoloģijā</t>
  </si>
  <si>
    <t>Ligitas Igaunes ārsta prakse neiroloģijā, SIA</t>
  </si>
  <si>
    <t>Kaļenčuka Svetlana - ārsta prakse neiroloģijā</t>
  </si>
  <si>
    <t>Krūmiņa Lija - ģimenes ārsta, kardiologa un reimatologa ārsta prakse</t>
  </si>
  <si>
    <t>Landorfs Juris-  ārsta prakse neiroloģijā</t>
  </si>
  <si>
    <t>Bauverte Inita - ārsta prakse oftalmoloģijā</t>
  </si>
  <si>
    <t xml:space="preserve">Rehabilitācijas centrs "Tērvete", Sabiedrība ar ierobežotu atbildību </t>
  </si>
  <si>
    <t>LIJAS MORAS ĀRSTA PRAKSE, SIA</t>
  </si>
  <si>
    <t>Ruzhylo Roman - ārsta prakse oftalmoloģijā</t>
  </si>
  <si>
    <t>Melkerte Iveta - ārsta prakse otorinolaringoloģijā</t>
  </si>
  <si>
    <t>OLIVERSS, Sabiedrība ar ierobežotu atbildību</t>
  </si>
  <si>
    <t>Līvānu slimnīca, Sabiedrība ar ierobežotu atbildību</t>
  </si>
  <si>
    <t>La Fran K, Sabiedrība ar ierobežotu atbildību</t>
  </si>
  <si>
    <t>Krāslavas novada Labklājības pārvalde</t>
  </si>
  <si>
    <t>MIEGA SLIMĪBU CENTRS, SIA</t>
  </si>
  <si>
    <t>Ineses Kreicas ārstes prakse otolaringoloģijā, SIA</t>
  </si>
  <si>
    <t>Kogane Jekaterina - ārsta prakse bērnu neiroloģijā, Sabiedrība ar ierobežotu atbildību</t>
  </si>
  <si>
    <t>ĶEKAVAS NOVADA VESELĪBAS UN SOCIĀLĀS APRŪPES CENTRS, PAŠVALDĪBAS AĢENTŪRA</t>
  </si>
  <si>
    <t>Paider Inas ārsta prakse dermatoveneroloģijā, SIA</t>
  </si>
  <si>
    <t>Junora, SIA</t>
  </si>
  <si>
    <t>AP137</t>
  </si>
  <si>
    <t>Diagnostiskie izmeklējumi grūtniecēm un sievietēm pēcdzemdību periodā</t>
  </si>
  <si>
    <t>AP141</t>
  </si>
  <si>
    <t>Ārstu konsīlijs par paliatīvās aprūpes mobilās komandas pakalpojuma pacienta dzīvesvietā nepieciešamību</t>
  </si>
  <si>
    <t>AP142</t>
  </si>
  <si>
    <t>Reproduktīvā materiāla uzglabāšana onkoloģijas pacientiem pirms ķīmijterapijas</t>
  </si>
  <si>
    <t>AP139</t>
  </si>
  <si>
    <t>Agrīnās intervences pakalpojumi pacientiem ar psihotiskiem traucējumiem</t>
  </si>
  <si>
    <t>NEPALIEC VIENS, Biedrība</t>
  </si>
  <si>
    <t>Epizodes un manipulācijas</t>
  </si>
  <si>
    <t>Medikamenti</t>
  </si>
  <si>
    <t>Staru terapija</t>
  </si>
  <si>
    <t>Prioritārie pakalpojumi pacientiem ar ļaundabīgo audzēju</t>
  </si>
  <si>
    <t>Putnu gripas un pērtiķu baku diagnostika un vakcinācija</t>
  </si>
  <si>
    <t>Ļaundabīgo audzēju primārie diagnostiskie izmeklējumi</t>
  </si>
  <si>
    <t>Speciālistu konsultācijas konstatētas atradnes gadījumā</t>
  </si>
  <si>
    <t>Skābekļa terapija</t>
  </si>
  <si>
    <t>Vakcinācija pret sezonālo gripu</t>
  </si>
  <si>
    <t>Veiktais darba apjoms līguma ietvaros</t>
  </si>
  <si>
    <t>Ārstniecības iestādes</t>
  </si>
  <si>
    <t>Fiksētais ikmēneša maksājums  
ārstu speciālistu kabinetiem un struktūrvienībām</t>
  </si>
  <si>
    <t>Profilaktiskās apskates</t>
  </si>
  <si>
    <t>Veiktais darba apjoms pārskata periodā</t>
  </si>
  <si>
    <t>Faktiski veiktā pacienta līdzmaksājuma kompensācija</t>
  </si>
  <si>
    <t>Pozitronu emisijas tomogrāfijas/ datortomogrāfijas (PET/DT) izmeklējumi</t>
  </si>
  <si>
    <t>Psihologa/ psihoterapeita pakalpojumi</t>
  </si>
  <si>
    <t>KOPĀ veiktais darba apjoms līguma ietvaros</t>
  </si>
  <si>
    <t xml:space="preserve"> QUARTUS, Sabiedrība ar ierobežotu atbildību</t>
  </si>
  <si>
    <t xml:space="preserve"> DETOX, Sabiedrība ar ierobežotu atbildību</t>
  </si>
  <si>
    <t xml:space="preserve"> BALT INFO LAB, Sabiedrība ar ierobežotu atbildību</t>
  </si>
  <si>
    <t xml:space="preserve"> Tamane Sandra - ārsta prakse ārsta prakse ginekoloģijā, dzemdniecībā</t>
  </si>
  <si>
    <t xml:space="preserve"> Lejniece Sarmīte - ārsta prakse ginekoloģijā, dzemdniecībā</t>
  </si>
  <si>
    <t xml:space="preserve"> Ārstu prakse "SAULESPUĶE", Sabiedrība ar ierobežotu atbildību</t>
  </si>
  <si>
    <t xml:space="preserve"> Adoria, Sabiedrība ar ierobežotu atbildību</t>
  </si>
  <si>
    <t xml:space="preserve"> GYNA, SIA</t>
  </si>
  <si>
    <t xml:space="preserve"> Ginekologa Ilzes Lieljures privātprakse ASKLĒPIJS, Sabiedrība ar ierobežotu atbildību</t>
  </si>
  <si>
    <t xml:space="preserve"> Kalviņu privātprakse, Sabiedrība ar ierobežotu atbildību</t>
  </si>
  <si>
    <t xml:space="preserve"> AUXILIA PRIMA, Sabiedrība ar ierobežotu atbildību</t>
  </si>
  <si>
    <t xml:space="preserve"> Alpino Pērle, Sabiedrība ar ierobežotu atbildību</t>
  </si>
  <si>
    <t xml:space="preserve"> D.N.S., Sabiedrība ar ierobežotu atbildību</t>
  </si>
  <si>
    <t xml:space="preserve"> Bāliņa Iveta - ārsta prakse ginekoloģijā, dzemdniecība</t>
  </si>
  <si>
    <t xml:space="preserve"> Ārstes Santas Lauskas klīnika, SIA</t>
  </si>
  <si>
    <t xml:space="preserve"> Klīnika MEDEORA, Sabiedrība ar ierobežotu atbildību</t>
  </si>
  <si>
    <t xml:space="preserve"> Kozlovska Līga - ārsta prakse ginekoloģijā, dzemdniecībā</t>
  </si>
  <si>
    <t xml:space="preserve"> N. KALAŠŅIKOVAS PRIVĀTPRAKSE, Sabiedrība ar ierobežotu atbildību</t>
  </si>
  <si>
    <t xml:space="preserve"> VASU, SIA</t>
  </si>
  <si>
    <t xml:space="preserve"> ĀRSTNIECĪBAS REHABILITĀCIJAS CENTRS VALEO, Sabiedrība ar ierobežotu atbildību</t>
  </si>
  <si>
    <t xml:space="preserve"> Capital Clinic Riga, SIA</t>
  </si>
  <si>
    <t xml:space="preserve"> Deližanova Dace - ārsta prakse ginekoloģijā, dzemdniecībā</t>
  </si>
  <si>
    <t xml:space="preserve"> MCRA, Sabiedrība ar ierobežotu atbildību</t>
  </si>
  <si>
    <t xml:space="preserve"> ILZES KATLAPAS MEDICĪNISKĀ PRIVĀTPRAKSE, Sabiedrība ar ierobežotu atbildību</t>
  </si>
  <si>
    <t xml:space="preserve"> CENTRĀLĀ LABORATORIJA, Sabiedrība ar ierobežotu atbildību</t>
  </si>
  <si>
    <t xml:space="preserve"> E.GULBJA LABORATORIJA, Sabiedrība ar ierobežotu atbildību</t>
  </si>
  <si>
    <t xml:space="preserve"> Akadēmiskā histoloģijas laboratorija, SIA</t>
  </si>
  <si>
    <t xml:space="preserve"> Hublarova Jūlija - ārsta prakse ginekoloģijā, dzemdniecībā</t>
  </si>
  <si>
    <t xml:space="preserve"> Tomsone Zane - ārsta prakse ginekoloģijā, dzemdniecībā</t>
  </si>
  <si>
    <t xml:space="preserve"> Bičevska Iveta - ārsta prakse ginekoloģijā, dzemdniecība</t>
  </si>
  <si>
    <t xml:space="preserve"> V.Milleres ārsta prakse, Sabiedrība ar ierobežotu atbildību</t>
  </si>
  <si>
    <t xml:space="preserve"> Vēvere Inga - ārsta prakse ginekoloģijā, dzemdniecībā</t>
  </si>
  <si>
    <t xml:space="preserve"> Krieviņa Sigita - ārsta prakse ginekoloģijā, dzemdniecībā</t>
  </si>
  <si>
    <t xml:space="preserve"> Lapšāne Evita - ārsta prakse ginekoloģijā, dzemdniecībā</t>
  </si>
  <si>
    <t xml:space="preserve"> HILTESTS, SIA</t>
  </si>
  <si>
    <t xml:space="preserve"> VENĒRA S.I., Liepājas pilsētas Semenovičas daudznozaru individuālais uzņēmums</t>
  </si>
  <si>
    <t xml:space="preserve"> Treimanis Armands - ārsta prakse ginekoloģijā, dzemdniecībā</t>
  </si>
  <si>
    <t xml:space="preserve"> Medical plus, Sabiedrība ar ierobežotu atbildību</t>
  </si>
  <si>
    <t xml:space="preserve"> SN GURU, SIA</t>
  </si>
  <si>
    <t xml:space="preserve"> Elksne Ērika - ārsta prakse ginekoloģijā, dzemdniecībā</t>
  </si>
  <si>
    <t xml:space="preserve"> Pajumte B.V, SIA</t>
  </si>
  <si>
    <t xml:space="preserve"> R.D. doktorāts, SIA</t>
  </si>
  <si>
    <t xml:space="preserve"> Vanaga Anita - ārsta prakse ginekoloģijā, dzemdniecībā</t>
  </si>
  <si>
    <t xml:space="preserve"> Ārstu prakse "Mazcena 21", Sabiedrība ar ierobežotu atbildību</t>
  </si>
  <si>
    <t xml:space="preserve"> Ropažu novada pašvaldības aģentūra "Stopiņu ambulance"</t>
  </si>
  <si>
    <t xml:space="preserve"> Dreiberga Arta - ārsta prakse ginekoloģijā, dzemdniecībā</t>
  </si>
  <si>
    <t xml:space="preserve"> Frīdenberga Gunta  - ārsta prakse ginekoloģijā, dzemdniecībā</t>
  </si>
  <si>
    <t xml:space="preserve"> RSU Ambulance, SIA</t>
  </si>
  <si>
    <t xml:space="preserve"> KLĪNIKA EGV, Sabiedrība ar ierobežotu atbildību</t>
  </si>
  <si>
    <t xml:space="preserve"> AVA CLINIC SIA</t>
  </si>
  <si>
    <t xml:space="preserve"> iVF Riga, SIA</t>
  </si>
  <si>
    <t xml:space="preserve"> Reproduktīvās medicīnas Centrs "EMBRIONS", Sabiedrība ar ierobežotu atbildību</t>
  </si>
  <si>
    <t xml:space="preserve"> Inga Broka - psihologa prakse</t>
  </si>
  <si>
    <t xml:space="preserve"> Laila Birkhāne - psihologa prakse</t>
  </si>
  <si>
    <t xml:space="preserve"> Ilze Kļava - psihologa prakse</t>
  </si>
  <si>
    <t xml:space="preserve"> Kristīne Šterna - psihologa prakse</t>
  </si>
  <si>
    <t xml:space="preserve"> Žanna Jaunbrāle - psihologa prakse</t>
  </si>
  <si>
    <t xml:space="preserve"> Santa Saleniece - psihologa prakse</t>
  </si>
  <si>
    <t xml:space="preserve"> Āboliņa Liene - psihologa prakse</t>
  </si>
  <si>
    <t xml:space="preserve"> Laila Laganovska - psihologa prakse</t>
  </si>
  <si>
    <t xml:space="preserve"> Gaļina Bulaha - psihologa prakse</t>
  </si>
  <si>
    <t xml:space="preserve"> Sandra Bondare - psihologa prakse</t>
  </si>
  <si>
    <t xml:space="preserve"> Aira Mackeviča - psihologa prakse</t>
  </si>
  <si>
    <t xml:space="preserve"> Agris Melnis - psihologa prakse</t>
  </si>
  <si>
    <t xml:space="preserve"> Inga Āboliņa - psihologa prakse</t>
  </si>
  <si>
    <t xml:space="preserve"> Ilva Bīskapa - psihologa prakse</t>
  </si>
  <si>
    <t xml:space="preserve"> BALTĀS PŪCES, IK</t>
  </si>
  <si>
    <t xml:space="preserve"> Dace Lasmane - psihologa prakse</t>
  </si>
  <si>
    <t xml:space="preserve"> Inga Dreimane - psihologa prakse</t>
  </si>
  <si>
    <t xml:space="preserve"> Anita Zabavņikova - psihologa prakse</t>
  </si>
  <si>
    <t xml:space="preserve"> Ilze Damberga - psihologa prakse</t>
  </si>
  <si>
    <t xml:space="preserve"> Ģimenes attīstības centrs "Aka", Sabiedrība ar ierobežotu atbildību</t>
  </si>
  <si>
    <t xml:space="preserve"> Lolita Sprūga - psihologa prakse</t>
  </si>
  <si>
    <t xml:space="preserve"> Liene Stērniniece - psihologa prakse</t>
  </si>
  <si>
    <t xml:space="preserve"> Valentīna Barkanceva - psihologa prakse</t>
  </si>
  <si>
    <t xml:space="preserve"> Anete Jokova - psihologa prakse</t>
  </si>
  <si>
    <t xml:space="preserve"> Dace Kalteniece - psihologa prakse</t>
  </si>
  <si>
    <t xml:space="preserve"> Irina Šķupele - psihologa prakse</t>
  </si>
  <si>
    <t xml:space="preserve"> RUMBAS, Sabiedrība ar ierobežotu atbildību</t>
  </si>
  <si>
    <t xml:space="preserve"> Inese Birģele - psihologa prakse</t>
  </si>
  <si>
    <t xml:space="preserve"> Indra Diča - psihologa prakse</t>
  </si>
  <si>
    <t xml:space="preserve"> Latgales medicīnas centrs, Sabiedrība ar ierobežotu atbildību</t>
  </si>
  <si>
    <t xml:space="preserve"> Inese Granta - psihologa prakse</t>
  </si>
  <si>
    <t xml:space="preserve"> Ligita Ozola - psihologa prakse</t>
  </si>
  <si>
    <t xml:space="preserve"> Sarmīte Jaševa - psihologa prakse</t>
  </si>
  <si>
    <t xml:space="preserve"> EA, Individuālais komersants</t>
  </si>
  <si>
    <t xml:space="preserve"> Personal GID, Sabiedrība ar ierobežotu atbildību</t>
  </si>
  <si>
    <t xml:space="preserve"> ILNE, SIA</t>
  </si>
  <si>
    <t xml:space="preserve"> Gunta Škapare - psihologa prakse</t>
  </si>
  <si>
    <t xml:space="preserve"> Skaidrīte Krakope - psihologa prakse</t>
  </si>
  <si>
    <t xml:space="preserve"> Marta Mihelsone - psihologa prakse</t>
  </si>
  <si>
    <t xml:space="preserve"> Ilona Žodžika - psihologa prakse</t>
  </si>
  <si>
    <t xml:space="preserve"> Indra Krūmiņa - psihologa prakse</t>
  </si>
  <si>
    <t xml:space="preserve"> Dita Leinerte - psihologa prakse</t>
  </si>
  <si>
    <t xml:space="preserve"> Liene Āboliņa - psihologa prakse</t>
  </si>
  <si>
    <t xml:space="preserve"> Andris Jurāns - psihologa prakse</t>
  </si>
  <si>
    <t xml:space="preserve"> Inese Varlamova - psihologa prakse</t>
  </si>
  <si>
    <t xml:space="preserve"> Inese Platpīre - psihologa prakse</t>
  </si>
  <si>
    <t xml:space="preserve"> Jevgēnija Sergejeva - psihologa prakse</t>
  </si>
  <si>
    <t xml:space="preserve"> Estere Birziņa - psihologa prakse</t>
  </si>
  <si>
    <t xml:space="preserve"> Inga Bērziņa - psihologa prakse</t>
  </si>
  <si>
    <t>ENT Ārstu prakse, SIA</t>
  </si>
  <si>
    <t>JELGAVAS KLĪNIKA, Sabiedrība ar ierobežotu atbildību</t>
  </si>
  <si>
    <t>MED ALFA A, SIA</t>
  </si>
  <si>
    <t>Nacionālais psihiskās veselības centrs, Valsts SIA</t>
  </si>
  <si>
    <t>Nodieva Anda - ārsta prakse pneimonoloģijā, Sabiedrība ar ierobežotu atbildību</t>
  </si>
  <si>
    <t>Retere Guna - ārsta prakse infektoloģijā</t>
  </si>
  <si>
    <t>Salaspils veselības un sociālās aprūpes centrs, Sabiedrība ar ierobežotu atbildību</t>
  </si>
  <si>
    <t xml:space="preserve"> Dejus Agnese-vecmātes prakse</t>
  </si>
  <si>
    <t xml:space="preserve"> Ķuda Ingūna - vecmātes prakse</t>
  </si>
  <si>
    <t xml:space="preserve"> Mikova Aija - vecmātes prakse</t>
  </si>
  <si>
    <t xml:space="preserve"> Baiba Pavlovska - psihologa prakse</t>
  </si>
  <si>
    <t>AP98</t>
  </si>
  <si>
    <t>Radioķirurģija</t>
  </si>
  <si>
    <t xml:space="preserve"> Normunds Legzdiņš - psihologa prakse</t>
  </si>
  <si>
    <t xml:space="preserve"> Ģimenes sirds, SIA</t>
  </si>
  <si>
    <t>Jaundzimušo skrīninga nodrošināšana un skrīninga laboratoriskie izmeklējumi</t>
  </si>
  <si>
    <t>AP72, AP73</t>
  </si>
  <si>
    <t>AP82,AP83</t>
  </si>
  <si>
    <t>Pakalpojumi, kurus apmaksā no līdzekļiem neparedzētiem gadījumiem - pakalpojumi Ukrainas iedzīvotājiem saistībā ar militāro konfliktu,patvēruma meklētājiem sniegtie pakalpojumi</t>
  </si>
  <si>
    <t>AP57,AP125,AP126,AP127, AP128</t>
  </si>
  <si>
    <t>Faktiski veiktā pacienta līdzmaksājuma kompensācija līguma ietvaros</t>
  </si>
  <si>
    <t>Klīnika Balta, Sabiedrība ar ierobežotu atbildību</t>
  </si>
  <si>
    <t>AM Konsultācijas, Sabiedrība ar ierobežotu atbildību</t>
  </si>
  <si>
    <t xml:space="preserve"> Egīla Gasiņa privātklīnika, Sabiedrība ar ierobežotu atbildību</t>
  </si>
  <si>
    <t xml:space="preserve"> Salvum TD aprūpe un izglītība, SIA</t>
  </si>
  <si>
    <t>Bērnu apskates un vakcinācijas pret tuberkulozi, kuri nav saņēmuši BCG vakcīnu dzemdību nodaļā</t>
  </si>
  <si>
    <t>AP49</t>
  </si>
  <si>
    <t>Pārskats par  veikto sekundārās ambulatorās veselības aprūpes darba apjomu ārstniecības iestādēs 2025.gada 12 mēnešos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</si>
</sst>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sz val="12"/>
      <name val="Calibri"/>
      <family val="2"/>
      <charset val="186"/>
    </font>
    <font>
      <b/>
      <sz val="12"/>
      <name val="Calibri"/>
      <family val="2"/>
      <charset val="186"/>
    </font>
    <font>
      <b/>
      <sz val="12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</cellStyleXfs>
  <cellXfs count="36">
    <xf numFmtId="0" fontId="0" fillId="0" borderId="0" xfId="0"/>
    <xf numFmtId="0" fontId="4" fillId="2" borderId="0" xfId="0" applyFont="1" applyFill="1"/>
    <xf numFmtId="49" fontId="4" fillId="2" borderId="0" xfId="0" applyNumberFormat="1" applyFont="1" applyFill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5" fillId="2" borderId="0" xfId="0" applyFont="1" applyFill="1"/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2" xfId="0" applyFont="1" applyFill="1" applyBorder="1"/>
    <xf numFmtId="0" fontId="5" fillId="2" borderId="0" xfId="0" applyFont="1" applyFill="1" applyAlignment="1">
      <alignment horizontal="center"/>
    </xf>
    <xf numFmtId="4" fontId="5" fillId="2" borderId="0" xfId="0" applyNumberFormat="1" applyFont="1" applyFill="1"/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right"/>
    </xf>
    <xf numFmtId="0" fontId="4" fillId="2" borderId="1" xfId="4" applyFont="1" applyFill="1" applyBorder="1" applyAlignment="1">
      <alignment vertical="center"/>
    </xf>
    <xf numFmtId="4" fontId="4" fillId="2" borderId="1" xfId="4" applyNumberFormat="1" applyFont="1" applyFill="1" applyBorder="1" applyAlignment="1">
      <alignment vertical="center"/>
    </xf>
    <xf numFmtId="49" fontId="4" fillId="2" borderId="1" xfId="4" applyNumberFormat="1" applyFont="1" applyFill="1" applyBorder="1" applyAlignment="1">
      <alignment horizontal="center" vertical="center"/>
    </xf>
    <xf numFmtId="0" fontId="6" fillId="2" borderId="0" xfId="0" applyFont="1" applyFill="1"/>
    <xf numFmtId="4" fontId="6" fillId="2" borderId="0" xfId="0" applyNumberFormat="1" applyFont="1" applyFill="1"/>
    <xf numFmtId="0" fontId="7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left" vertical="center" wrapText="1"/>
    </xf>
  </cellXfs>
  <cellStyles count="5">
    <cellStyle name="Normal" xfId="0" builtinId="0"/>
    <cellStyle name="Normal 10" xfId="2" xr:uid="{CFD32F27-E707-4446-AC16-7F6CDE1C8E92}"/>
    <cellStyle name="Normal 2" xfId="3" xr:uid="{0A6CBFE5-AD00-43EB-A198-4B0FEE143F02}"/>
    <cellStyle name="Normal 2 2" xfId="4" xr:uid="{5AAE3E6E-8B86-471A-9AE5-8E8BBF0CA3D4}"/>
    <cellStyle name="Normal 5" xfId="1" xr:uid="{B97D0C86-601B-4B8A-A785-6235E0B9B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EB3E9-4F4F-49E2-A93E-FCBBD01A3D45}">
  <sheetPr>
    <tabColor theme="0"/>
  </sheetPr>
  <dimension ref="A1:BI428"/>
  <sheetViews>
    <sheetView tabSelected="1" zoomScale="80" zoomScaleNormal="80" workbookViewId="0">
      <pane xSplit="2" ySplit="6" topLeftCell="AS7" activePane="bottomRight" state="frozen"/>
      <selection pane="topRight" activeCell="C1" sqref="C1"/>
      <selection pane="bottomLeft" activeCell="A12" sqref="A12"/>
      <selection pane="bottomRight" activeCell="BI3" sqref="BI3:BI5"/>
    </sheetView>
  </sheetViews>
  <sheetFormatPr defaultColWidth="9.140625" defaultRowHeight="15" x14ac:dyDescent="0.25"/>
  <cols>
    <col min="1" max="1" width="34.85546875" style="1" customWidth="1"/>
    <col min="2" max="2" width="16" style="2" customWidth="1"/>
    <col min="3" max="3" width="18.5703125" style="1" customWidth="1"/>
    <col min="4" max="4" width="14.85546875" style="1" customWidth="1"/>
    <col min="5" max="5" width="17.5703125" style="1" customWidth="1"/>
    <col min="6" max="6" width="14.5703125" style="1" customWidth="1"/>
    <col min="7" max="7" width="20.5703125" style="1" customWidth="1"/>
    <col min="8" max="11" width="16.5703125" style="1" customWidth="1"/>
    <col min="12" max="12" width="22.7109375" style="1" customWidth="1"/>
    <col min="13" max="13" width="12.5703125" style="1" bestFit="1" customWidth="1"/>
    <col min="14" max="14" width="11.7109375" style="1" customWidth="1"/>
    <col min="15" max="15" width="16.85546875" style="1" customWidth="1"/>
    <col min="16" max="16" width="12" style="1" customWidth="1"/>
    <col min="17" max="17" width="15.140625" style="1" bestFit="1" customWidth="1"/>
    <col min="18" max="18" width="12" style="1" customWidth="1"/>
    <col min="19" max="19" width="14.28515625" style="1" bestFit="1" customWidth="1"/>
    <col min="20" max="20" width="12.5703125" style="1" bestFit="1" customWidth="1"/>
    <col min="21" max="21" width="16.42578125" style="1" customWidth="1"/>
    <col min="22" max="22" width="12.85546875" style="1" bestFit="1" customWidth="1"/>
    <col min="23" max="23" width="14.85546875" style="1" customWidth="1"/>
    <col min="24" max="24" width="15" style="1" bestFit="1" customWidth="1"/>
    <col min="25" max="25" width="11.85546875" style="1" customWidth="1"/>
    <col min="26" max="26" width="13.85546875" style="1" customWidth="1"/>
    <col min="27" max="27" width="11.5703125" style="1" customWidth="1"/>
    <col min="28" max="28" width="11.5703125" style="1" bestFit="1" customWidth="1"/>
    <col min="29" max="29" width="11.85546875" style="1" customWidth="1"/>
    <col min="30" max="30" width="20.5703125" style="1" customWidth="1"/>
    <col min="31" max="32" width="17.28515625" style="1" customWidth="1"/>
    <col min="33" max="33" width="14" style="1" bestFit="1" customWidth="1"/>
    <col min="34" max="34" width="12" style="1" customWidth="1"/>
    <col min="35" max="35" width="11.5703125" style="1" bestFit="1" customWidth="1"/>
    <col min="36" max="36" width="11.5703125" style="1" customWidth="1"/>
    <col min="37" max="37" width="13.5703125" style="1" bestFit="1" customWidth="1"/>
    <col min="38" max="38" width="12" style="1" customWidth="1"/>
    <col min="39" max="39" width="11.5703125" style="1" bestFit="1" customWidth="1"/>
    <col min="40" max="40" width="11.5703125" style="1" customWidth="1"/>
    <col min="41" max="41" width="14" style="1" bestFit="1" customWidth="1"/>
    <col min="42" max="42" width="11.85546875" style="1" customWidth="1"/>
    <col min="43" max="43" width="14.28515625" style="1" bestFit="1" customWidth="1"/>
    <col min="44" max="44" width="12.28515625" style="1" customWidth="1"/>
    <col min="45" max="45" width="14.28515625" style="1" bestFit="1" customWidth="1"/>
    <col min="46" max="46" width="12.28515625" style="1" customWidth="1"/>
    <col min="47" max="47" width="10.42578125" style="1" bestFit="1" customWidth="1"/>
    <col min="48" max="48" width="11.7109375" style="1" customWidth="1"/>
    <col min="49" max="52" width="18.42578125" style="1" customWidth="1"/>
    <col min="53" max="53" width="16.42578125" style="1" customWidth="1"/>
    <col min="54" max="54" width="13.7109375" style="1" customWidth="1"/>
    <col min="55" max="55" width="11.7109375" style="1" customWidth="1"/>
    <col min="56" max="56" width="12.28515625" style="1" customWidth="1"/>
    <col min="57" max="57" width="12.7109375" style="1" customWidth="1"/>
    <col min="58" max="58" width="15.5703125" style="1" customWidth="1"/>
    <col min="59" max="59" width="17.85546875" style="1" customWidth="1"/>
    <col min="60" max="60" width="21.42578125" style="1" customWidth="1"/>
    <col min="61" max="61" width="21.42578125" style="5" customWidth="1"/>
    <col min="62" max="16384" width="9.140625" style="1"/>
  </cols>
  <sheetData>
    <row r="1" spans="1:61" s="24" customFormat="1" ht="15.75" x14ac:dyDescent="0.25">
      <c r="A1" s="32" t="s">
        <v>490</v>
      </c>
      <c r="B1" s="32"/>
      <c r="C1" s="32"/>
      <c r="D1" s="32"/>
      <c r="E1" s="32"/>
      <c r="F1" s="32"/>
      <c r="G1" s="32"/>
      <c r="H1" s="32"/>
      <c r="I1" s="32"/>
      <c r="J1" s="32"/>
      <c r="BF1" s="25"/>
      <c r="BH1" s="25"/>
      <c r="BI1" s="26"/>
    </row>
    <row r="2" spans="1:61" s="5" customFormat="1" ht="15.75" x14ac:dyDescent="0.25">
      <c r="A2" s="35"/>
      <c r="B2" s="35"/>
      <c r="C2" s="34"/>
      <c r="D2" s="34"/>
      <c r="E2" s="34"/>
      <c r="F2" s="34"/>
      <c r="H2" s="34"/>
      <c r="I2" s="34"/>
      <c r="J2" s="34"/>
      <c r="K2" s="34"/>
      <c r="L2" s="10"/>
      <c r="M2" s="11"/>
      <c r="N2" s="11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12"/>
      <c r="BH2" s="12"/>
      <c r="BI2" s="13"/>
    </row>
    <row r="3" spans="1:61" s="5" customFormat="1" ht="76.5" customHeight="1" x14ac:dyDescent="0.25">
      <c r="A3" s="33" t="s">
        <v>354</v>
      </c>
      <c r="B3" s="33"/>
      <c r="C3" s="28" t="s">
        <v>344</v>
      </c>
      <c r="D3" s="28"/>
      <c r="E3" s="28"/>
      <c r="F3" s="28"/>
      <c r="G3" s="6" t="s">
        <v>355</v>
      </c>
      <c r="H3" s="28" t="s">
        <v>345</v>
      </c>
      <c r="I3" s="28"/>
      <c r="J3" s="28" t="s">
        <v>356</v>
      </c>
      <c r="K3" s="28"/>
      <c r="L3" s="3" t="s">
        <v>488</v>
      </c>
      <c r="M3" s="28" t="s">
        <v>1</v>
      </c>
      <c r="N3" s="28"/>
      <c r="O3" s="28" t="s">
        <v>346</v>
      </c>
      <c r="P3" s="28"/>
      <c r="Q3" s="28" t="s">
        <v>27</v>
      </c>
      <c r="R3" s="28"/>
      <c r="S3" s="28" t="s">
        <v>23</v>
      </c>
      <c r="T3" s="28"/>
      <c r="U3" s="28" t="s">
        <v>347</v>
      </c>
      <c r="V3" s="28"/>
      <c r="W3" s="7" t="s">
        <v>348</v>
      </c>
      <c r="X3" s="29" t="s">
        <v>29</v>
      </c>
      <c r="Y3" s="29"/>
      <c r="Z3" s="29" t="s">
        <v>336</v>
      </c>
      <c r="AA3" s="29"/>
      <c r="AB3" s="29" t="s">
        <v>342</v>
      </c>
      <c r="AC3" s="29"/>
      <c r="AD3" s="7" t="s">
        <v>338</v>
      </c>
      <c r="AE3" s="28" t="s">
        <v>340</v>
      </c>
      <c r="AF3" s="28"/>
      <c r="AG3" s="28" t="s">
        <v>0</v>
      </c>
      <c r="AH3" s="28"/>
      <c r="AI3" s="28" t="s">
        <v>3</v>
      </c>
      <c r="AJ3" s="28"/>
      <c r="AK3" s="28" t="s">
        <v>4</v>
      </c>
      <c r="AL3" s="28"/>
      <c r="AM3" s="28" t="s">
        <v>2</v>
      </c>
      <c r="AN3" s="28"/>
      <c r="AO3" s="28" t="s">
        <v>349</v>
      </c>
      <c r="AP3" s="28"/>
      <c r="AQ3" s="28" t="s">
        <v>350</v>
      </c>
      <c r="AR3" s="28"/>
      <c r="AS3" s="28" t="s">
        <v>24</v>
      </c>
      <c r="AT3" s="28"/>
      <c r="AU3" s="28" t="s">
        <v>25</v>
      </c>
      <c r="AV3" s="28"/>
      <c r="AW3" s="3" t="s">
        <v>359</v>
      </c>
      <c r="AX3" s="28" t="s">
        <v>478</v>
      </c>
      <c r="AY3" s="28"/>
      <c r="AZ3" s="3" t="s">
        <v>26</v>
      </c>
      <c r="BA3" s="3" t="s">
        <v>360</v>
      </c>
      <c r="BB3" s="28" t="s">
        <v>351</v>
      </c>
      <c r="BC3" s="28"/>
      <c r="BD3" s="3" t="s">
        <v>352</v>
      </c>
      <c r="BE3" s="3" t="s">
        <v>475</v>
      </c>
      <c r="BF3" s="3" t="s">
        <v>56</v>
      </c>
      <c r="BG3" s="28" t="s">
        <v>481</v>
      </c>
      <c r="BH3" s="28"/>
      <c r="BI3" s="28" t="s">
        <v>361</v>
      </c>
    </row>
    <row r="4" spans="1:61" s="5" customFormat="1" ht="13.5" customHeight="1" x14ac:dyDescent="0.25">
      <c r="A4" s="33"/>
      <c r="B4" s="33"/>
      <c r="C4" s="31" t="s">
        <v>353</v>
      </c>
      <c r="D4" s="31" t="s">
        <v>483</v>
      </c>
      <c r="E4" s="31" t="s">
        <v>357</v>
      </c>
      <c r="F4" s="31" t="s">
        <v>358</v>
      </c>
      <c r="G4" s="31" t="s">
        <v>357</v>
      </c>
      <c r="H4" s="31" t="s">
        <v>357</v>
      </c>
      <c r="I4" s="31" t="s">
        <v>353</v>
      </c>
      <c r="J4" s="31" t="s">
        <v>357</v>
      </c>
      <c r="K4" s="31" t="s">
        <v>358</v>
      </c>
      <c r="L4" s="7" t="s">
        <v>489</v>
      </c>
      <c r="M4" s="30" t="s">
        <v>7</v>
      </c>
      <c r="N4" s="30"/>
      <c r="O4" s="30" t="s">
        <v>5</v>
      </c>
      <c r="P4" s="30"/>
      <c r="Q4" s="30" t="s">
        <v>14</v>
      </c>
      <c r="R4" s="30"/>
      <c r="S4" s="30" t="s">
        <v>13</v>
      </c>
      <c r="T4" s="30"/>
      <c r="U4" s="30" t="s">
        <v>21</v>
      </c>
      <c r="V4" s="30"/>
      <c r="W4" s="9" t="s">
        <v>28</v>
      </c>
      <c r="X4" s="30" t="s">
        <v>30</v>
      </c>
      <c r="Y4" s="30"/>
      <c r="Z4" s="30" t="s">
        <v>335</v>
      </c>
      <c r="AA4" s="30"/>
      <c r="AB4" s="30" t="s">
        <v>341</v>
      </c>
      <c r="AC4" s="30"/>
      <c r="AD4" s="8" t="s">
        <v>337</v>
      </c>
      <c r="AE4" s="30" t="s">
        <v>339</v>
      </c>
      <c r="AF4" s="30"/>
      <c r="AG4" s="30" t="s">
        <v>6</v>
      </c>
      <c r="AH4" s="30"/>
      <c r="AI4" s="30" t="s">
        <v>11</v>
      </c>
      <c r="AJ4" s="30"/>
      <c r="AK4" s="30" t="s">
        <v>12</v>
      </c>
      <c r="AL4" s="30"/>
      <c r="AM4" s="30" t="s">
        <v>10</v>
      </c>
      <c r="AN4" s="30"/>
      <c r="AO4" s="30" t="s">
        <v>18</v>
      </c>
      <c r="AP4" s="30"/>
      <c r="AQ4" s="30" t="s">
        <v>17</v>
      </c>
      <c r="AR4" s="30"/>
      <c r="AS4" s="30" t="s">
        <v>19</v>
      </c>
      <c r="AT4" s="30"/>
      <c r="AU4" s="30" t="s">
        <v>16</v>
      </c>
      <c r="AV4" s="30"/>
      <c r="AW4" s="9" t="s">
        <v>15</v>
      </c>
      <c r="AX4" s="30" t="s">
        <v>479</v>
      </c>
      <c r="AY4" s="30"/>
      <c r="AZ4" s="7" t="s">
        <v>480</v>
      </c>
      <c r="BA4" s="9" t="s">
        <v>8</v>
      </c>
      <c r="BB4" s="30" t="s">
        <v>9</v>
      </c>
      <c r="BC4" s="30"/>
      <c r="BD4" s="9" t="s">
        <v>20</v>
      </c>
      <c r="BE4" s="9" t="s">
        <v>474</v>
      </c>
      <c r="BF4" s="9" t="s">
        <v>22</v>
      </c>
      <c r="BG4" s="30" t="s">
        <v>482</v>
      </c>
      <c r="BH4" s="30"/>
      <c r="BI4" s="28"/>
    </row>
    <row r="5" spans="1:61" s="5" customFormat="1" ht="67.5" customHeight="1" x14ac:dyDescent="0.25">
      <c r="A5" s="33"/>
      <c r="B5" s="33"/>
      <c r="C5" s="31"/>
      <c r="D5" s="31" t="s">
        <v>483</v>
      </c>
      <c r="E5" s="31" t="s">
        <v>357</v>
      </c>
      <c r="F5" s="31" t="s">
        <v>358</v>
      </c>
      <c r="G5" s="31"/>
      <c r="H5" s="31" t="s">
        <v>357</v>
      </c>
      <c r="I5" s="31" t="s">
        <v>353</v>
      </c>
      <c r="J5" s="31" t="s">
        <v>357</v>
      </c>
      <c r="K5" s="31" t="s">
        <v>358</v>
      </c>
      <c r="L5" s="16" t="s">
        <v>357</v>
      </c>
      <c r="M5" s="16" t="s">
        <v>357</v>
      </c>
      <c r="N5" s="16" t="s">
        <v>358</v>
      </c>
      <c r="O5" s="16" t="s">
        <v>357</v>
      </c>
      <c r="P5" s="16" t="s">
        <v>358</v>
      </c>
      <c r="Q5" s="16" t="s">
        <v>357</v>
      </c>
      <c r="R5" s="16" t="s">
        <v>358</v>
      </c>
      <c r="S5" s="16" t="s">
        <v>357</v>
      </c>
      <c r="T5" s="16" t="s">
        <v>358</v>
      </c>
      <c r="U5" s="16" t="s">
        <v>357</v>
      </c>
      <c r="V5" s="16" t="s">
        <v>358</v>
      </c>
      <c r="W5" s="16" t="s">
        <v>357</v>
      </c>
      <c r="X5" s="16" t="s">
        <v>357</v>
      </c>
      <c r="Y5" s="16" t="s">
        <v>358</v>
      </c>
      <c r="Z5" s="16" t="s">
        <v>357</v>
      </c>
      <c r="AA5" s="16" t="s">
        <v>358</v>
      </c>
      <c r="AB5" s="16" t="s">
        <v>357</v>
      </c>
      <c r="AC5" s="16" t="s">
        <v>358</v>
      </c>
      <c r="AD5" s="16" t="s">
        <v>357</v>
      </c>
      <c r="AE5" s="16" t="s">
        <v>357</v>
      </c>
      <c r="AF5" s="16" t="s">
        <v>358</v>
      </c>
      <c r="AG5" s="16" t="s">
        <v>357</v>
      </c>
      <c r="AH5" s="16" t="s">
        <v>358</v>
      </c>
      <c r="AI5" s="16" t="s">
        <v>357</v>
      </c>
      <c r="AJ5" s="16" t="s">
        <v>358</v>
      </c>
      <c r="AK5" s="16" t="s">
        <v>357</v>
      </c>
      <c r="AL5" s="16" t="s">
        <v>358</v>
      </c>
      <c r="AM5" s="16" t="s">
        <v>357</v>
      </c>
      <c r="AN5" s="16" t="s">
        <v>358</v>
      </c>
      <c r="AO5" s="16" t="s">
        <v>357</v>
      </c>
      <c r="AP5" s="16" t="s">
        <v>358</v>
      </c>
      <c r="AQ5" s="16" t="s">
        <v>357</v>
      </c>
      <c r="AR5" s="16" t="s">
        <v>358</v>
      </c>
      <c r="AS5" s="16" t="s">
        <v>357</v>
      </c>
      <c r="AT5" s="16" t="s">
        <v>358</v>
      </c>
      <c r="AU5" s="16" t="s">
        <v>357</v>
      </c>
      <c r="AV5" s="16" t="s">
        <v>358</v>
      </c>
      <c r="AW5" s="16" t="s">
        <v>357</v>
      </c>
      <c r="AX5" s="16" t="s">
        <v>357</v>
      </c>
      <c r="AY5" s="16" t="s">
        <v>358</v>
      </c>
      <c r="AZ5" s="16" t="s">
        <v>357</v>
      </c>
      <c r="BA5" s="16" t="s">
        <v>357</v>
      </c>
      <c r="BB5" s="16" t="s">
        <v>357</v>
      </c>
      <c r="BC5" s="16" t="s">
        <v>358</v>
      </c>
      <c r="BD5" s="16" t="s">
        <v>357</v>
      </c>
      <c r="BE5" s="16" t="s">
        <v>357</v>
      </c>
      <c r="BF5" s="16" t="s">
        <v>357</v>
      </c>
      <c r="BG5" s="16" t="s">
        <v>357</v>
      </c>
      <c r="BH5" s="16" t="s">
        <v>358</v>
      </c>
      <c r="BI5" s="28"/>
    </row>
    <row r="6" spans="1:61" s="20" customFormat="1" x14ac:dyDescent="0.25">
      <c r="A6" s="17"/>
      <c r="B6" s="18"/>
      <c r="C6" s="19">
        <f>SUM(C7:C417)</f>
        <v>242928994.57999989</v>
      </c>
      <c r="D6" s="19">
        <f>SUM(D7:D417)</f>
        <v>8461013.5999999978</v>
      </c>
      <c r="E6" s="19">
        <f>SUM(E7:E417)</f>
        <v>242940486.84999993</v>
      </c>
      <c r="F6" s="19">
        <f>SUM(F7:F417)</f>
        <v>8461228.5999999978</v>
      </c>
      <c r="G6" s="19">
        <f>SUM(G7:G417)</f>
        <v>18767709.959999997</v>
      </c>
      <c r="H6" s="19">
        <f>SUM(H7:H417)</f>
        <v>1103671.6099999999</v>
      </c>
      <c r="I6" s="19">
        <f>SUM(I7:I417)</f>
        <v>1103671.6099999999</v>
      </c>
      <c r="J6" s="19">
        <f>SUM(J7:J427)</f>
        <v>14316063.890000001</v>
      </c>
      <c r="K6" s="19">
        <f>SUM(K7:K427)</f>
        <v>1085274</v>
      </c>
      <c r="L6" s="19">
        <f>SUM(L7:L427)</f>
        <v>944.92000000000007</v>
      </c>
      <c r="M6" s="19">
        <f>SUM(M7:M427)</f>
        <v>845859.17000000016</v>
      </c>
      <c r="N6" s="19">
        <f>SUM(N7:N417)</f>
        <v>6300</v>
      </c>
      <c r="O6" s="19">
        <f>SUM(O7:O417)</f>
        <v>7771632.1999999993</v>
      </c>
      <c r="P6" s="19">
        <f>SUM(P7:P417)</f>
        <v>13542</v>
      </c>
      <c r="Q6" s="19">
        <f>SUM(Q7:Q421)</f>
        <v>14041352.810000001</v>
      </c>
      <c r="R6" s="19">
        <f>SUM(R7:R421)</f>
        <v>502733</v>
      </c>
      <c r="S6" s="19">
        <f>SUM(S7:S417)</f>
        <v>3270670.39</v>
      </c>
      <c r="T6" s="19">
        <f>SUM(T7:T417)</f>
        <v>211567</v>
      </c>
      <c r="U6" s="19">
        <f>SUM(U7:U417)</f>
        <v>16840548.569999997</v>
      </c>
      <c r="V6" s="19">
        <f>SUM(V7:V417)</f>
        <v>675099</v>
      </c>
      <c r="W6" s="19">
        <f>SUM(W7:W417)</f>
        <v>1868.4200000000003</v>
      </c>
      <c r="X6" s="19">
        <f>SUM(X7:X417)</f>
        <v>1121510.6099999999</v>
      </c>
      <c r="Y6" s="19">
        <f>SUM(Y7:Y417)</f>
        <v>0</v>
      </c>
      <c r="Z6" s="19">
        <f>SUM(Z7:Z417)</f>
        <v>57109.659999999989</v>
      </c>
      <c r="AA6" s="19">
        <f>SUM(AA7:AA417)</f>
        <v>8274</v>
      </c>
      <c r="AB6" s="19">
        <f>SUM(AB7:AB417)</f>
        <v>77069.069999999992</v>
      </c>
      <c r="AC6" s="19">
        <f>SUM(AC7:AC417)</f>
        <v>0</v>
      </c>
      <c r="AD6" s="19">
        <f>SUM(AD7:AD417)</f>
        <v>117033.26999999999</v>
      </c>
      <c r="AE6" s="19">
        <f>SUM(AE7:AE417)</f>
        <v>34359.130000000005</v>
      </c>
      <c r="AF6" s="19">
        <f>SUM(AF7:AF417)</f>
        <v>25</v>
      </c>
      <c r="AG6" s="19">
        <f>SUM(AG7:AG428)</f>
        <v>2497879.58</v>
      </c>
      <c r="AH6" s="19">
        <f>SUM(AH7:AH417)</f>
        <v>142</v>
      </c>
      <c r="AI6" s="19">
        <f>SUM(AI7:AI417)</f>
        <v>146.07999999999998</v>
      </c>
      <c r="AJ6" s="19">
        <f>SUM(AJ7:AJ417)</f>
        <v>18</v>
      </c>
      <c r="AK6" s="19">
        <f>SUM(AK7:AK417)</f>
        <v>107911.29</v>
      </c>
      <c r="AL6" s="19">
        <f>SUM(AL7:AL417)</f>
        <v>320</v>
      </c>
      <c r="AM6" s="19">
        <f>SUM(AM7:AM421)</f>
        <v>43214.45</v>
      </c>
      <c r="AN6" s="19">
        <f>SUM(AN7:AN421)</f>
        <v>3980</v>
      </c>
      <c r="AO6" s="19">
        <f>SUM(AO7:AO427)</f>
        <v>4720857.76</v>
      </c>
      <c r="AP6" s="19">
        <f>SUM(AP7:AP427)</f>
        <v>27358</v>
      </c>
      <c r="AQ6" s="19">
        <f>SUM(AQ7:AQ417)</f>
        <v>2893426.4200000004</v>
      </c>
      <c r="AR6" s="19">
        <f>SUM(AR7:AR417)</f>
        <v>17458</v>
      </c>
      <c r="AS6" s="19">
        <f>SUM(AS7:AS427)</f>
        <v>5698789.25</v>
      </c>
      <c r="AT6" s="19">
        <f>SUM(AT7:AT427)</f>
        <v>68167</v>
      </c>
      <c r="AU6" s="19">
        <f>SUM(AU7:AU427)</f>
        <v>2084.3599999999997</v>
      </c>
      <c r="AV6" s="19">
        <f>SUM(AV7:AV427)</f>
        <v>106</v>
      </c>
      <c r="AW6" s="19">
        <f>SUM(AW7:AW427)</f>
        <v>5284161.3199999994</v>
      </c>
      <c r="AX6" s="19">
        <f>SUM(AX7:AX427)</f>
        <v>50376.860000000015</v>
      </c>
      <c r="AY6" s="19">
        <f>SUM(AY7:AY427)</f>
        <v>176</v>
      </c>
      <c r="AZ6" s="19">
        <f>SUM(AZ7:AZ428)</f>
        <v>164720.73999999996</v>
      </c>
      <c r="BA6" s="19">
        <f>SUM(BA7:BA428)</f>
        <v>864988.98999999987</v>
      </c>
      <c r="BB6" s="19">
        <f>SUM(BB7:BB428)</f>
        <v>219586.08000000002</v>
      </c>
      <c r="BC6" s="19">
        <f>SUM(BC7:BC428)</f>
        <v>304</v>
      </c>
      <c r="BD6" s="19">
        <f>SUM(BD7:BD428)</f>
        <v>5004.72</v>
      </c>
      <c r="BE6" s="19">
        <f>SUM(BE7:BE428)</f>
        <v>181754.77000000002</v>
      </c>
      <c r="BF6" s="19">
        <f>SUM(BF7:BF428)</f>
        <v>202771.20000000004</v>
      </c>
      <c r="BG6" s="19">
        <f>SUM(BG7:BG428)</f>
        <v>1126803.0600000003</v>
      </c>
      <c r="BH6" s="19">
        <f>SUM(BH7:BH428)</f>
        <v>79194.850000000006</v>
      </c>
      <c r="BI6" s="19">
        <f>SUM(BI7:BI428)</f>
        <v>356521926.63999975</v>
      </c>
    </row>
    <row r="7" spans="1:61" x14ac:dyDescent="0.25">
      <c r="A7" s="4" t="s">
        <v>63</v>
      </c>
      <c r="B7" s="23">
        <v>170077441</v>
      </c>
      <c r="C7" s="14">
        <v>55299.68</v>
      </c>
      <c r="D7" s="14">
        <v>1780</v>
      </c>
      <c r="E7" s="14">
        <v>55299.68</v>
      </c>
      <c r="F7" s="14">
        <v>1780</v>
      </c>
      <c r="G7" s="21">
        <v>6080.2899999999991</v>
      </c>
      <c r="H7" s="14"/>
      <c r="I7" s="14"/>
      <c r="J7" s="21"/>
      <c r="K7" s="21"/>
      <c r="L7" s="4"/>
      <c r="M7" s="21"/>
      <c r="N7" s="21"/>
      <c r="O7" s="22"/>
      <c r="P7" s="22"/>
      <c r="Q7" s="21"/>
      <c r="R7" s="21"/>
      <c r="S7" s="22"/>
      <c r="T7" s="22"/>
      <c r="U7" s="21"/>
      <c r="V7" s="21"/>
      <c r="W7" s="14"/>
      <c r="X7" s="22"/>
      <c r="Y7" s="22"/>
      <c r="Z7" s="21"/>
      <c r="AA7" s="21"/>
      <c r="AB7" s="22"/>
      <c r="AC7" s="22"/>
      <c r="AD7" s="22"/>
      <c r="AE7" s="22"/>
      <c r="AF7" s="22"/>
      <c r="AG7" s="22"/>
      <c r="AH7" s="22"/>
      <c r="AI7" s="22">
        <v>0</v>
      </c>
      <c r="AJ7" s="22">
        <v>0</v>
      </c>
      <c r="AK7" s="22"/>
      <c r="AL7" s="22"/>
      <c r="AM7" s="22"/>
      <c r="AN7" s="22"/>
      <c r="AO7" s="21"/>
      <c r="AP7" s="21"/>
      <c r="AQ7" s="22"/>
      <c r="AR7" s="22"/>
      <c r="AS7" s="21"/>
      <c r="AT7" s="21"/>
      <c r="AU7" s="22"/>
      <c r="AV7" s="22"/>
      <c r="AW7" s="22"/>
      <c r="AX7" s="22"/>
      <c r="AY7" s="22"/>
      <c r="AZ7" s="22"/>
      <c r="BA7" s="21"/>
      <c r="BB7" s="22"/>
      <c r="BC7" s="22"/>
      <c r="BD7" s="21"/>
      <c r="BE7" s="22"/>
      <c r="BF7" s="22"/>
      <c r="BG7" s="21">
        <v>160.56</v>
      </c>
      <c r="BH7" s="21">
        <v>20</v>
      </c>
      <c r="BI7" s="15">
        <f>SUM(C7:BH7)-E7-H7-F7</f>
        <v>63340.529999999992</v>
      </c>
    </row>
    <row r="8" spans="1:61" x14ac:dyDescent="0.25">
      <c r="A8" s="4" t="s">
        <v>126</v>
      </c>
      <c r="B8" s="23">
        <v>10000502</v>
      </c>
      <c r="C8" s="14">
        <v>184403.57</v>
      </c>
      <c r="D8" s="14">
        <v>2476</v>
      </c>
      <c r="E8" s="14">
        <v>184403.57</v>
      </c>
      <c r="F8" s="14">
        <v>2476</v>
      </c>
      <c r="G8" s="21"/>
      <c r="H8" s="14"/>
      <c r="I8" s="14"/>
      <c r="J8" s="21">
        <v>38.9</v>
      </c>
      <c r="K8" s="21">
        <v>8</v>
      </c>
      <c r="L8" s="4"/>
      <c r="M8" s="21"/>
      <c r="N8" s="21"/>
      <c r="O8" s="22"/>
      <c r="P8" s="22"/>
      <c r="Q8" s="21"/>
      <c r="R8" s="21"/>
      <c r="S8" s="22"/>
      <c r="T8" s="22"/>
      <c r="U8" s="21"/>
      <c r="V8" s="21"/>
      <c r="W8" s="14"/>
      <c r="X8" s="22"/>
      <c r="Y8" s="22"/>
      <c r="Z8" s="21"/>
      <c r="AA8" s="21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1"/>
      <c r="AP8" s="21"/>
      <c r="AQ8" s="22"/>
      <c r="AR8" s="22"/>
      <c r="AS8" s="21"/>
      <c r="AT8" s="21"/>
      <c r="AU8" s="22"/>
      <c r="AV8" s="22"/>
      <c r="AW8" s="22"/>
      <c r="AX8" s="22"/>
      <c r="AY8" s="22"/>
      <c r="AZ8" s="22"/>
      <c r="BA8" s="21"/>
      <c r="BB8" s="22"/>
      <c r="BC8" s="22"/>
      <c r="BD8" s="21"/>
      <c r="BE8" s="22"/>
      <c r="BF8" s="22"/>
      <c r="BG8" s="21">
        <v>62.54</v>
      </c>
      <c r="BH8" s="21">
        <v>4</v>
      </c>
      <c r="BI8" s="15">
        <f t="shared" ref="BI8:BI71" si="0">SUM(C8:BH8)-E8-H8-F8</f>
        <v>186993.01</v>
      </c>
    </row>
    <row r="9" spans="1:61" x14ac:dyDescent="0.25">
      <c r="A9" s="4" t="s">
        <v>168</v>
      </c>
      <c r="B9" s="23">
        <v>801400007</v>
      </c>
      <c r="C9" s="14">
        <v>42254.229999999996</v>
      </c>
      <c r="D9" s="14">
        <v>540</v>
      </c>
      <c r="E9" s="14">
        <v>42254.229999999996</v>
      </c>
      <c r="F9" s="14">
        <v>540</v>
      </c>
      <c r="G9" s="21"/>
      <c r="H9" s="14"/>
      <c r="I9" s="14"/>
      <c r="J9" s="21">
        <v>8721.34</v>
      </c>
      <c r="K9" s="21">
        <v>1768</v>
      </c>
      <c r="L9" s="4"/>
      <c r="M9" s="21"/>
      <c r="N9" s="21"/>
      <c r="O9" s="22"/>
      <c r="P9" s="22"/>
      <c r="Q9" s="21"/>
      <c r="R9" s="21"/>
      <c r="S9" s="22"/>
      <c r="T9" s="22"/>
      <c r="U9" s="21"/>
      <c r="V9" s="21"/>
      <c r="W9" s="14"/>
      <c r="X9" s="22"/>
      <c r="Y9" s="22"/>
      <c r="Z9" s="21"/>
      <c r="AA9" s="21"/>
      <c r="AB9" s="22"/>
      <c r="AC9" s="22"/>
      <c r="AD9" s="22"/>
      <c r="AE9" s="22"/>
      <c r="AF9" s="22"/>
      <c r="AG9" s="22"/>
      <c r="AH9" s="22"/>
      <c r="AI9" s="22">
        <v>0</v>
      </c>
      <c r="AJ9" s="22">
        <v>0</v>
      </c>
      <c r="AK9" s="22"/>
      <c r="AL9" s="22"/>
      <c r="AM9" s="22"/>
      <c r="AN9" s="22"/>
      <c r="AO9" s="21"/>
      <c r="AP9" s="21"/>
      <c r="AQ9" s="22"/>
      <c r="AR9" s="22"/>
      <c r="AS9" s="21"/>
      <c r="AT9" s="21"/>
      <c r="AU9" s="22"/>
      <c r="AV9" s="22"/>
      <c r="AW9" s="22"/>
      <c r="AX9" s="22"/>
      <c r="AY9" s="22"/>
      <c r="AZ9" s="22"/>
      <c r="BA9" s="21"/>
      <c r="BB9" s="22"/>
      <c r="BC9" s="22"/>
      <c r="BD9" s="21"/>
      <c r="BE9" s="22"/>
      <c r="BF9" s="22"/>
      <c r="BG9" s="21">
        <v>224.18</v>
      </c>
      <c r="BH9" s="21">
        <v>0</v>
      </c>
      <c r="BI9" s="15">
        <f t="shared" si="0"/>
        <v>53507.749999999985</v>
      </c>
    </row>
    <row r="10" spans="1:61" x14ac:dyDescent="0.25">
      <c r="A10" s="4" t="s">
        <v>257</v>
      </c>
      <c r="B10" s="23">
        <v>440800015</v>
      </c>
      <c r="C10" s="14">
        <v>154638.50999999998</v>
      </c>
      <c r="D10" s="14">
        <v>1188</v>
      </c>
      <c r="E10" s="14">
        <v>154638.51</v>
      </c>
      <c r="F10" s="14">
        <v>1188</v>
      </c>
      <c r="G10" s="21"/>
      <c r="H10" s="14"/>
      <c r="I10" s="14"/>
      <c r="J10" s="21"/>
      <c r="K10" s="21"/>
      <c r="L10" s="4"/>
      <c r="M10" s="21"/>
      <c r="N10" s="21"/>
      <c r="O10" s="22"/>
      <c r="P10" s="22"/>
      <c r="Q10" s="21"/>
      <c r="R10" s="21"/>
      <c r="S10" s="22"/>
      <c r="T10" s="22"/>
      <c r="U10" s="21"/>
      <c r="V10" s="21"/>
      <c r="W10" s="14"/>
      <c r="X10" s="22"/>
      <c r="Y10" s="22"/>
      <c r="Z10" s="21"/>
      <c r="AA10" s="21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1"/>
      <c r="AP10" s="21"/>
      <c r="AQ10" s="22"/>
      <c r="AR10" s="22"/>
      <c r="AS10" s="21"/>
      <c r="AT10" s="21"/>
      <c r="AU10" s="22"/>
      <c r="AV10" s="22"/>
      <c r="AW10" s="22"/>
      <c r="AX10" s="22"/>
      <c r="AY10" s="22"/>
      <c r="AZ10" s="22"/>
      <c r="BA10" s="21"/>
      <c r="BB10" s="22"/>
      <c r="BC10" s="22"/>
      <c r="BD10" s="21"/>
      <c r="BE10" s="22"/>
      <c r="BF10" s="22"/>
      <c r="BG10" s="21"/>
      <c r="BH10" s="21"/>
      <c r="BI10" s="15">
        <f t="shared" si="0"/>
        <v>155826.51</v>
      </c>
    </row>
    <row r="11" spans="1:61" x14ac:dyDescent="0.25">
      <c r="A11" s="4" t="s">
        <v>103</v>
      </c>
      <c r="B11" s="23">
        <v>210077412</v>
      </c>
      <c r="C11" s="14">
        <v>69928.28</v>
      </c>
      <c r="D11" s="14">
        <v>1348</v>
      </c>
      <c r="E11" s="14">
        <v>69928.28</v>
      </c>
      <c r="F11" s="14">
        <v>1348</v>
      </c>
      <c r="G11" s="21"/>
      <c r="H11" s="14"/>
      <c r="I11" s="14"/>
      <c r="J11" s="21">
        <v>49565.119999999995</v>
      </c>
      <c r="K11" s="21">
        <v>7268</v>
      </c>
      <c r="L11" s="4"/>
      <c r="M11" s="21"/>
      <c r="N11" s="21"/>
      <c r="O11" s="22"/>
      <c r="P11" s="22"/>
      <c r="Q11" s="21"/>
      <c r="R11" s="21"/>
      <c r="S11" s="22"/>
      <c r="T11" s="22"/>
      <c r="U11" s="21"/>
      <c r="V11" s="21"/>
      <c r="W11" s="14"/>
      <c r="X11" s="22"/>
      <c r="Y11" s="22"/>
      <c r="Z11" s="21">
        <v>115.55</v>
      </c>
      <c r="AA11" s="21">
        <v>12</v>
      </c>
      <c r="AB11" s="22"/>
      <c r="AC11" s="22"/>
      <c r="AD11" s="22"/>
      <c r="AE11" s="22"/>
      <c r="AF11" s="22"/>
      <c r="AG11" s="22"/>
      <c r="AH11" s="22"/>
      <c r="AI11" s="22">
        <v>0</v>
      </c>
      <c r="AJ11" s="22">
        <v>0</v>
      </c>
      <c r="AK11" s="22"/>
      <c r="AL11" s="22"/>
      <c r="AM11" s="22"/>
      <c r="AN11" s="22"/>
      <c r="AO11" s="21"/>
      <c r="AP11" s="21"/>
      <c r="AQ11" s="22"/>
      <c r="AR11" s="22"/>
      <c r="AS11" s="21"/>
      <c r="AT11" s="21"/>
      <c r="AU11" s="22"/>
      <c r="AV11" s="22"/>
      <c r="AW11" s="22"/>
      <c r="AX11" s="22"/>
      <c r="AY11" s="22"/>
      <c r="AZ11" s="22"/>
      <c r="BA11" s="21"/>
      <c r="BB11" s="22"/>
      <c r="BC11" s="22"/>
      <c r="BD11" s="21"/>
      <c r="BE11" s="22"/>
      <c r="BF11" s="22"/>
      <c r="BG11" s="21">
        <v>35.42</v>
      </c>
      <c r="BH11" s="21">
        <v>8</v>
      </c>
      <c r="BI11" s="15">
        <f t="shared" si="0"/>
        <v>128280.37</v>
      </c>
    </row>
    <row r="12" spans="1:61" x14ac:dyDescent="0.25">
      <c r="A12" s="4" t="s">
        <v>51</v>
      </c>
      <c r="B12" s="23">
        <v>320200001</v>
      </c>
      <c r="C12" s="14">
        <v>1527800.86</v>
      </c>
      <c r="D12" s="14">
        <v>40263</v>
      </c>
      <c r="E12" s="14">
        <v>1527800.86</v>
      </c>
      <c r="F12" s="14">
        <v>40263</v>
      </c>
      <c r="G12" s="21">
        <v>98620.46</v>
      </c>
      <c r="H12" s="14"/>
      <c r="I12" s="14"/>
      <c r="J12" s="21">
        <v>79711.199999999997</v>
      </c>
      <c r="K12" s="21">
        <v>11276</v>
      </c>
      <c r="L12" s="4"/>
      <c r="M12" s="21">
        <v>4882.34</v>
      </c>
      <c r="N12" s="21">
        <v>81</v>
      </c>
      <c r="O12" s="22"/>
      <c r="P12" s="22"/>
      <c r="Q12" s="21"/>
      <c r="R12" s="21"/>
      <c r="S12" s="22"/>
      <c r="T12" s="22"/>
      <c r="U12" s="21">
        <v>153.54</v>
      </c>
      <c r="V12" s="21">
        <v>4</v>
      </c>
      <c r="W12" s="14"/>
      <c r="X12" s="22"/>
      <c r="Y12" s="22"/>
      <c r="Z12" s="21"/>
      <c r="AA12" s="21"/>
      <c r="AB12" s="22"/>
      <c r="AC12" s="22"/>
      <c r="AD12" s="22"/>
      <c r="AE12" s="22"/>
      <c r="AF12" s="22"/>
      <c r="AG12" s="22"/>
      <c r="AH12" s="22"/>
      <c r="AI12" s="22">
        <v>0</v>
      </c>
      <c r="AJ12" s="22">
        <v>0</v>
      </c>
      <c r="AK12" s="22"/>
      <c r="AL12" s="22"/>
      <c r="AM12" s="22"/>
      <c r="AN12" s="22"/>
      <c r="AO12" s="21">
        <v>783.17000000000007</v>
      </c>
      <c r="AP12" s="21">
        <v>0</v>
      </c>
      <c r="AQ12" s="22"/>
      <c r="AR12" s="22"/>
      <c r="AS12" s="21">
        <v>666.44</v>
      </c>
      <c r="AT12" s="21">
        <v>0</v>
      </c>
      <c r="AU12" s="22"/>
      <c r="AV12" s="22"/>
      <c r="AW12" s="22"/>
      <c r="AX12" s="22"/>
      <c r="AY12" s="22"/>
      <c r="AZ12" s="22"/>
      <c r="BA12" s="21"/>
      <c r="BB12" s="22"/>
      <c r="BC12" s="22"/>
      <c r="BD12" s="21"/>
      <c r="BE12" s="22"/>
      <c r="BF12" s="22">
        <v>5947.1999999999989</v>
      </c>
      <c r="BG12" s="21">
        <f>380.09+184.09</f>
        <v>564.17999999999995</v>
      </c>
      <c r="BH12" s="21">
        <f>19*2</f>
        <v>38</v>
      </c>
      <c r="BI12" s="15">
        <f t="shared" si="0"/>
        <v>1770791.3900000004</v>
      </c>
    </row>
    <row r="13" spans="1:61" x14ac:dyDescent="0.25">
      <c r="A13" s="4" t="s">
        <v>293</v>
      </c>
      <c r="B13" s="23">
        <v>130077418</v>
      </c>
      <c r="C13" s="14">
        <v>62614.840000000004</v>
      </c>
      <c r="D13" s="14">
        <v>2612</v>
      </c>
      <c r="E13" s="14">
        <v>62614.84</v>
      </c>
      <c r="F13" s="14">
        <v>2612</v>
      </c>
      <c r="G13" s="21"/>
      <c r="H13" s="14"/>
      <c r="I13" s="14"/>
      <c r="J13" s="21"/>
      <c r="K13" s="21"/>
      <c r="L13" s="4"/>
      <c r="M13" s="21"/>
      <c r="N13" s="21"/>
      <c r="O13" s="22"/>
      <c r="P13" s="22"/>
      <c r="Q13" s="21"/>
      <c r="R13" s="21"/>
      <c r="S13" s="22"/>
      <c r="T13" s="22"/>
      <c r="U13" s="21"/>
      <c r="V13" s="21"/>
      <c r="W13" s="14"/>
      <c r="X13" s="22"/>
      <c r="Y13" s="22"/>
      <c r="Z13" s="21"/>
      <c r="AA13" s="21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1"/>
      <c r="AP13" s="21"/>
      <c r="AQ13" s="22"/>
      <c r="AR13" s="22"/>
      <c r="AS13" s="21"/>
      <c r="AT13" s="21"/>
      <c r="AU13" s="22"/>
      <c r="AV13" s="22"/>
      <c r="AW13" s="22"/>
      <c r="AX13" s="22"/>
      <c r="AY13" s="22"/>
      <c r="AZ13" s="22"/>
      <c r="BA13" s="21"/>
      <c r="BB13" s="22"/>
      <c r="BC13" s="22"/>
      <c r="BD13" s="21"/>
      <c r="BE13" s="22"/>
      <c r="BF13" s="22"/>
      <c r="BG13" s="21">
        <v>138.42000000000002</v>
      </c>
      <c r="BH13" s="21">
        <v>16</v>
      </c>
      <c r="BI13" s="15">
        <f t="shared" si="0"/>
        <v>65381.259999999995</v>
      </c>
    </row>
    <row r="14" spans="1:61" x14ac:dyDescent="0.25">
      <c r="A14" s="4" t="s">
        <v>223</v>
      </c>
      <c r="B14" s="23">
        <v>560800001</v>
      </c>
      <c r="C14" s="14">
        <v>2638.34</v>
      </c>
      <c r="D14" s="14">
        <v>399</v>
      </c>
      <c r="E14" s="14">
        <v>2862.35</v>
      </c>
      <c r="F14" s="14">
        <v>399</v>
      </c>
      <c r="G14" s="21"/>
      <c r="H14" s="14"/>
      <c r="I14" s="14"/>
      <c r="J14" s="21"/>
      <c r="K14" s="21"/>
      <c r="L14" s="4"/>
      <c r="M14" s="21"/>
      <c r="N14" s="21"/>
      <c r="O14" s="22"/>
      <c r="P14" s="22"/>
      <c r="Q14" s="21"/>
      <c r="R14" s="21"/>
      <c r="S14" s="22"/>
      <c r="T14" s="22"/>
      <c r="U14" s="21"/>
      <c r="V14" s="21"/>
      <c r="W14" s="14"/>
      <c r="X14" s="22"/>
      <c r="Y14" s="22"/>
      <c r="Z14" s="21"/>
      <c r="AA14" s="21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1"/>
      <c r="AP14" s="21"/>
      <c r="AQ14" s="22"/>
      <c r="AR14" s="22"/>
      <c r="AS14" s="21"/>
      <c r="AT14" s="21"/>
      <c r="AU14" s="22"/>
      <c r="AV14" s="22"/>
      <c r="AW14" s="22"/>
      <c r="AX14" s="22"/>
      <c r="AY14" s="22"/>
      <c r="AZ14" s="22"/>
      <c r="BA14" s="21"/>
      <c r="BB14" s="22"/>
      <c r="BC14" s="22"/>
      <c r="BD14" s="21"/>
      <c r="BE14" s="22"/>
      <c r="BF14" s="22"/>
      <c r="BG14" s="21"/>
      <c r="BH14" s="21"/>
      <c r="BI14" s="15">
        <f t="shared" si="0"/>
        <v>3037.3400000000006</v>
      </c>
    </row>
    <row r="15" spans="1:61" x14ac:dyDescent="0.25">
      <c r="A15" s="4" t="s">
        <v>289</v>
      </c>
      <c r="B15" s="23">
        <v>19466201</v>
      </c>
      <c r="C15" s="14">
        <v>88106.950000000012</v>
      </c>
      <c r="D15" s="14">
        <v>6600</v>
      </c>
      <c r="E15" s="14">
        <v>88106.950000000012</v>
      </c>
      <c r="F15" s="14">
        <v>6600</v>
      </c>
      <c r="G15" s="21"/>
      <c r="H15" s="14"/>
      <c r="I15" s="14"/>
      <c r="J15" s="21"/>
      <c r="K15" s="21"/>
      <c r="L15" s="4"/>
      <c r="M15" s="21"/>
      <c r="N15" s="21"/>
      <c r="O15" s="22"/>
      <c r="P15" s="22"/>
      <c r="Q15" s="21"/>
      <c r="R15" s="21"/>
      <c r="S15" s="22"/>
      <c r="T15" s="22"/>
      <c r="U15" s="21"/>
      <c r="V15" s="21"/>
      <c r="W15" s="14"/>
      <c r="X15" s="22"/>
      <c r="Y15" s="22"/>
      <c r="Z15" s="21"/>
      <c r="AA15" s="21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1"/>
      <c r="AP15" s="21"/>
      <c r="AQ15" s="22"/>
      <c r="AR15" s="22"/>
      <c r="AS15" s="21"/>
      <c r="AT15" s="21"/>
      <c r="AU15" s="22"/>
      <c r="AV15" s="22"/>
      <c r="AW15" s="22"/>
      <c r="AX15" s="22"/>
      <c r="AY15" s="22"/>
      <c r="AZ15" s="22"/>
      <c r="BA15" s="21"/>
      <c r="BB15" s="22"/>
      <c r="BC15" s="22"/>
      <c r="BD15" s="21"/>
      <c r="BE15" s="22"/>
      <c r="BF15" s="22"/>
      <c r="BG15" s="21"/>
      <c r="BH15" s="21"/>
      <c r="BI15" s="15">
        <f t="shared" si="0"/>
        <v>94706.950000000012</v>
      </c>
    </row>
    <row r="16" spans="1:61" x14ac:dyDescent="0.25">
      <c r="A16" s="4" t="s">
        <v>284</v>
      </c>
      <c r="B16" s="23">
        <v>19364008</v>
      </c>
      <c r="C16" s="14">
        <v>571546.98</v>
      </c>
      <c r="D16" s="14">
        <v>22616</v>
      </c>
      <c r="E16" s="14">
        <v>571546.98</v>
      </c>
      <c r="F16" s="14">
        <v>22616</v>
      </c>
      <c r="G16" s="21"/>
      <c r="H16" s="14"/>
      <c r="I16" s="14"/>
      <c r="J16" s="21"/>
      <c r="K16" s="21"/>
      <c r="L16" s="4"/>
      <c r="M16" s="21"/>
      <c r="N16" s="21"/>
      <c r="O16" s="22"/>
      <c r="P16" s="22"/>
      <c r="Q16" s="21"/>
      <c r="R16" s="21"/>
      <c r="S16" s="22"/>
      <c r="T16" s="22"/>
      <c r="U16" s="21"/>
      <c r="V16" s="21"/>
      <c r="W16" s="14"/>
      <c r="X16" s="22"/>
      <c r="Y16" s="22"/>
      <c r="Z16" s="21"/>
      <c r="AA16" s="21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1"/>
      <c r="AP16" s="21"/>
      <c r="AQ16" s="22"/>
      <c r="AR16" s="22"/>
      <c r="AS16" s="21"/>
      <c r="AT16" s="21"/>
      <c r="AU16" s="22"/>
      <c r="AV16" s="22"/>
      <c r="AW16" s="22"/>
      <c r="AX16" s="22"/>
      <c r="AY16" s="22"/>
      <c r="AZ16" s="22"/>
      <c r="BA16" s="21"/>
      <c r="BB16" s="22"/>
      <c r="BC16" s="22"/>
      <c r="BD16" s="21"/>
      <c r="BE16" s="22"/>
      <c r="BF16" s="22"/>
      <c r="BG16" s="21">
        <v>478.36</v>
      </c>
      <c r="BH16" s="21">
        <v>12</v>
      </c>
      <c r="BI16" s="15">
        <f t="shared" si="0"/>
        <v>594653.34000000008</v>
      </c>
    </row>
    <row r="17" spans="1:61" x14ac:dyDescent="0.25">
      <c r="A17" s="4" t="s">
        <v>48</v>
      </c>
      <c r="B17" s="23">
        <v>360200020</v>
      </c>
      <c r="C17" s="14">
        <v>130364.82999999999</v>
      </c>
      <c r="D17" s="14">
        <v>21506</v>
      </c>
      <c r="E17" s="14">
        <v>130364.82999999999</v>
      </c>
      <c r="F17" s="14">
        <v>21506</v>
      </c>
      <c r="G17" s="21">
        <v>154031.89000000001</v>
      </c>
      <c r="H17" s="14"/>
      <c r="I17" s="14"/>
      <c r="J17" s="21">
        <v>25600.44</v>
      </c>
      <c r="K17" s="21">
        <v>2531</v>
      </c>
      <c r="L17" s="4"/>
      <c r="M17" s="21">
        <v>4689.1699999999992</v>
      </c>
      <c r="N17" s="21">
        <v>108</v>
      </c>
      <c r="O17" s="22"/>
      <c r="P17" s="22"/>
      <c r="Q17" s="21"/>
      <c r="R17" s="21"/>
      <c r="S17" s="22"/>
      <c r="T17" s="22"/>
      <c r="U17" s="21"/>
      <c r="V17" s="21"/>
      <c r="W17" s="14"/>
      <c r="X17" s="22"/>
      <c r="Y17" s="22"/>
      <c r="Z17" s="21">
        <v>29.46</v>
      </c>
      <c r="AA17" s="21">
        <v>4</v>
      </c>
      <c r="AB17" s="22"/>
      <c r="AC17" s="22"/>
      <c r="AD17" s="22"/>
      <c r="AE17" s="22"/>
      <c r="AF17" s="22"/>
      <c r="AG17" s="22"/>
      <c r="AH17" s="22"/>
      <c r="AI17" s="22">
        <v>0</v>
      </c>
      <c r="AJ17" s="22">
        <v>0</v>
      </c>
      <c r="AK17" s="22"/>
      <c r="AL17" s="22"/>
      <c r="AM17" s="22"/>
      <c r="AN17" s="22"/>
      <c r="AO17" s="21"/>
      <c r="AP17" s="21"/>
      <c r="AQ17" s="22"/>
      <c r="AR17" s="22"/>
      <c r="AS17" s="21"/>
      <c r="AT17" s="21"/>
      <c r="AU17" s="22"/>
      <c r="AV17" s="22"/>
      <c r="AW17" s="22"/>
      <c r="AX17" s="22"/>
      <c r="AY17" s="22"/>
      <c r="AZ17" s="22"/>
      <c r="BA17" s="21"/>
      <c r="BB17" s="22"/>
      <c r="BC17" s="22"/>
      <c r="BD17" s="21"/>
      <c r="BE17" s="22"/>
      <c r="BF17" s="22"/>
      <c r="BG17" s="21">
        <v>1176.01</v>
      </c>
      <c r="BH17" s="21">
        <v>260</v>
      </c>
      <c r="BI17" s="15">
        <f t="shared" si="0"/>
        <v>340300.80000000005</v>
      </c>
    </row>
    <row r="18" spans="1:61" x14ac:dyDescent="0.25">
      <c r="A18" s="4" t="s">
        <v>185</v>
      </c>
      <c r="B18" s="23">
        <v>360200027</v>
      </c>
      <c r="C18" s="14">
        <v>546883.94000000006</v>
      </c>
      <c r="D18" s="14">
        <v>22757</v>
      </c>
      <c r="E18" s="14">
        <v>546883.94000000006</v>
      </c>
      <c r="F18" s="14">
        <v>22757</v>
      </c>
      <c r="G18" s="21"/>
      <c r="H18" s="14"/>
      <c r="I18" s="14"/>
      <c r="J18" s="21">
        <v>1034.48</v>
      </c>
      <c r="K18" s="21">
        <v>300</v>
      </c>
      <c r="L18" s="4"/>
      <c r="M18" s="21"/>
      <c r="N18" s="21"/>
      <c r="O18" s="22"/>
      <c r="P18" s="22"/>
      <c r="Q18" s="21"/>
      <c r="R18" s="21"/>
      <c r="S18" s="22"/>
      <c r="T18" s="22"/>
      <c r="U18" s="21">
        <v>8448.4000000000015</v>
      </c>
      <c r="V18" s="21">
        <v>305</v>
      </c>
      <c r="W18" s="14"/>
      <c r="X18" s="22"/>
      <c r="Y18" s="22"/>
      <c r="Z18" s="21"/>
      <c r="AA18" s="21"/>
      <c r="AB18" s="22"/>
      <c r="AC18" s="22"/>
      <c r="AD18" s="22"/>
      <c r="AE18" s="22"/>
      <c r="AF18" s="22"/>
      <c r="AG18" s="22"/>
      <c r="AH18" s="22"/>
      <c r="AI18" s="22">
        <v>0</v>
      </c>
      <c r="AJ18" s="22">
        <v>0</v>
      </c>
      <c r="AK18" s="22"/>
      <c r="AL18" s="22"/>
      <c r="AM18" s="22"/>
      <c r="AN18" s="22"/>
      <c r="AO18" s="21">
        <v>6.4300000000000006</v>
      </c>
      <c r="AP18" s="21">
        <v>0</v>
      </c>
      <c r="AQ18" s="22"/>
      <c r="AR18" s="22"/>
      <c r="AS18" s="21">
        <v>3.14</v>
      </c>
      <c r="AT18" s="21">
        <v>0</v>
      </c>
      <c r="AU18" s="22"/>
      <c r="AV18" s="22"/>
      <c r="AW18" s="22"/>
      <c r="AX18" s="22"/>
      <c r="AY18" s="22"/>
      <c r="AZ18" s="22"/>
      <c r="BA18" s="21"/>
      <c r="BB18" s="22"/>
      <c r="BC18" s="22"/>
      <c r="BD18" s="21"/>
      <c r="BE18" s="22"/>
      <c r="BF18" s="22"/>
      <c r="BG18" s="21">
        <v>2651.89</v>
      </c>
      <c r="BH18" s="21">
        <v>175</v>
      </c>
      <c r="BI18" s="15">
        <f t="shared" si="0"/>
        <v>582565.27999999968</v>
      </c>
    </row>
    <row r="19" spans="1:61" x14ac:dyDescent="0.25">
      <c r="A19" s="4" t="s">
        <v>485</v>
      </c>
      <c r="B19" s="23">
        <v>19175424</v>
      </c>
      <c r="C19" s="14">
        <v>3300.64</v>
      </c>
      <c r="D19" s="14">
        <v>84</v>
      </c>
      <c r="E19" s="14">
        <v>3300.64</v>
      </c>
      <c r="F19" s="14">
        <v>84</v>
      </c>
      <c r="G19" s="21"/>
      <c r="H19" s="14"/>
      <c r="I19" s="14"/>
      <c r="J19" s="21"/>
      <c r="K19" s="21"/>
      <c r="L19" s="4"/>
      <c r="M19" s="21"/>
      <c r="N19" s="21"/>
      <c r="O19" s="22"/>
      <c r="P19" s="22"/>
      <c r="Q19" s="21"/>
      <c r="R19" s="21"/>
      <c r="S19" s="22"/>
      <c r="T19" s="22"/>
      <c r="U19" s="21"/>
      <c r="V19" s="21"/>
      <c r="W19" s="14"/>
      <c r="X19" s="22"/>
      <c r="Y19" s="22"/>
      <c r="Z19" s="21"/>
      <c r="AA19" s="21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1"/>
      <c r="AP19" s="21"/>
      <c r="AQ19" s="22"/>
      <c r="AR19" s="22"/>
      <c r="AS19" s="21"/>
      <c r="AT19" s="21"/>
      <c r="AU19" s="22"/>
      <c r="AV19" s="22"/>
      <c r="AW19" s="22"/>
      <c r="AX19" s="22"/>
      <c r="AY19" s="22"/>
      <c r="AZ19" s="22"/>
      <c r="BA19" s="21"/>
      <c r="BB19" s="22"/>
      <c r="BC19" s="22"/>
      <c r="BD19" s="21"/>
      <c r="BE19" s="22"/>
      <c r="BF19" s="22"/>
      <c r="BG19" s="21"/>
      <c r="BH19" s="21"/>
      <c r="BI19" s="15">
        <f t="shared" si="0"/>
        <v>3384.64</v>
      </c>
    </row>
    <row r="20" spans="1:61" x14ac:dyDescent="0.25">
      <c r="A20" s="4" t="s">
        <v>186</v>
      </c>
      <c r="B20" s="23">
        <v>420200021</v>
      </c>
      <c r="C20" s="14">
        <v>56498.5</v>
      </c>
      <c r="D20" s="14">
        <v>1964</v>
      </c>
      <c r="E20" s="14">
        <v>56498.5</v>
      </c>
      <c r="F20" s="14">
        <v>1964</v>
      </c>
      <c r="G20" s="21">
        <v>18452.869999999995</v>
      </c>
      <c r="H20" s="14"/>
      <c r="I20" s="14"/>
      <c r="J20" s="21"/>
      <c r="K20" s="21"/>
      <c r="L20" s="4"/>
      <c r="M20" s="21"/>
      <c r="N20" s="21"/>
      <c r="O20" s="22"/>
      <c r="P20" s="22"/>
      <c r="Q20" s="21"/>
      <c r="R20" s="21"/>
      <c r="S20" s="22"/>
      <c r="T20" s="22"/>
      <c r="U20" s="21"/>
      <c r="V20" s="21"/>
      <c r="W20" s="14"/>
      <c r="X20" s="22"/>
      <c r="Y20" s="22"/>
      <c r="Z20" s="21"/>
      <c r="AA20" s="21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1"/>
      <c r="AP20" s="21"/>
      <c r="AQ20" s="22"/>
      <c r="AR20" s="22"/>
      <c r="AS20" s="21"/>
      <c r="AT20" s="21"/>
      <c r="AU20" s="22"/>
      <c r="AV20" s="22"/>
      <c r="AW20" s="22"/>
      <c r="AX20" s="22"/>
      <c r="AY20" s="22"/>
      <c r="AZ20" s="22"/>
      <c r="BA20" s="21"/>
      <c r="BB20" s="22"/>
      <c r="BC20" s="22"/>
      <c r="BD20" s="21"/>
      <c r="BE20" s="22"/>
      <c r="BF20" s="22"/>
      <c r="BG20" s="21">
        <v>321.12</v>
      </c>
      <c r="BH20" s="21">
        <v>24</v>
      </c>
      <c r="BI20" s="15">
        <f t="shared" si="0"/>
        <v>77260.489999999991</v>
      </c>
    </row>
    <row r="21" spans="1:61" x14ac:dyDescent="0.25">
      <c r="A21" s="4" t="s">
        <v>240</v>
      </c>
      <c r="B21" s="23">
        <v>900200051</v>
      </c>
      <c r="C21" s="14">
        <v>60259.380000000005</v>
      </c>
      <c r="D21" s="14">
        <v>1228</v>
      </c>
      <c r="E21" s="14">
        <v>60259.38</v>
      </c>
      <c r="F21" s="14">
        <v>1228</v>
      </c>
      <c r="G21" s="21"/>
      <c r="H21" s="14"/>
      <c r="I21" s="14"/>
      <c r="J21" s="21"/>
      <c r="K21" s="21"/>
      <c r="L21" s="4"/>
      <c r="M21" s="21"/>
      <c r="N21" s="21"/>
      <c r="O21" s="22"/>
      <c r="P21" s="22"/>
      <c r="Q21" s="21"/>
      <c r="R21" s="21"/>
      <c r="S21" s="22"/>
      <c r="T21" s="22"/>
      <c r="U21" s="21"/>
      <c r="V21" s="21"/>
      <c r="W21" s="14"/>
      <c r="X21" s="22"/>
      <c r="Y21" s="22"/>
      <c r="Z21" s="21"/>
      <c r="AA21" s="21"/>
      <c r="AB21" s="22"/>
      <c r="AC21" s="22"/>
      <c r="AD21" s="22"/>
      <c r="AE21" s="22"/>
      <c r="AF21" s="22"/>
      <c r="AG21" s="22"/>
      <c r="AH21" s="22"/>
      <c r="AI21" s="22">
        <v>0</v>
      </c>
      <c r="AJ21" s="22">
        <v>0</v>
      </c>
      <c r="AK21" s="22"/>
      <c r="AL21" s="22"/>
      <c r="AM21" s="22"/>
      <c r="AN21" s="22"/>
      <c r="AO21" s="21"/>
      <c r="AP21" s="21"/>
      <c r="AQ21" s="22"/>
      <c r="AR21" s="22"/>
      <c r="AS21" s="21"/>
      <c r="AT21" s="21"/>
      <c r="AU21" s="22"/>
      <c r="AV21" s="22"/>
      <c r="AW21" s="22"/>
      <c r="AX21" s="22"/>
      <c r="AY21" s="22"/>
      <c r="AZ21" s="22"/>
      <c r="BA21" s="21"/>
      <c r="BB21" s="22"/>
      <c r="BC21" s="22"/>
      <c r="BD21" s="21"/>
      <c r="BE21" s="22"/>
      <c r="BF21" s="22"/>
      <c r="BG21" s="21">
        <v>26.76</v>
      </c>
      <c r="BH21" s="21">
        <v>4</v>
      </c>
      <c r="BI21" s="15">
        <f t="shared" si="0"/>
        <v>61518.140000000007</v>
      </c>
    </row>
    <row r="22" spans="1:61" x14ac:dyDescent="0.25">
      <c r="A22" s="4" t="s">
        <v>108</v>
      </c>
      <c r="B22" s="23">
        <v>440800009</v>
      </c>
      <c r="C22" s="14">
        <v>75743.209999999992</v>
      </c>
      <c r="D22" s="14">
        <v>1732</v>
      </c>
      <c r="E22" s="14">
        <v>75743.209999999992</v>
      </c>
      <c r="F22" s="14">
        <v>1732</v>
      </c>
      <c r="G22" s="21"/>
      <c r="H22" s="14"/>
      <c r="I22" s="14"/>
      <c r="J22" s="21">
        <v>45478.03</v>
      </c>
      <c r="K22" s="21">
        <v>7092</v>
      </c>
      <c r="L22" s="4"/>
      <c r="M22" s="21"/>
      <c r="N22" s="21"/>
      <c r="O22" s="22"/>
      <c r="P22" s="22"/>
      <c r="Q22" s="21"/>
      <c r="R22" s="21"/>
      <c r="S22" s="22"/>
      <c r="T22" s="22"/>
      <c r="U22" s="21">
        <v>1200.3100000000002</v>
      </c>
      <c r="V22" s="21">
        <v>44</v>
      </c>
      <c r="W22" s="14"/>
      <c r="X22" s="22"/>
      <c r="Y22" s="22"/>
      <c r="Z22" s="21"/>
      <c r="AA22" s="21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1"/>
      <c r="AP22" s="21"/>
      <c r="AQ22" s="22"/>
      <c r="AR22" s="22"/>
      <c r="AS22" s="21"/>
      <c r="AT22" s="21"/>
      <c r="AU22" s="22"/>
      <c r="AV22" s="22"/>
      <c r="AW22" s="22"/>
      <c r="AX22" s="22"/>
      <c r="AY22" s="22"/>
      <c r="AZ22" s="22"/>
      <c r="BA22" s="21"/>
      <c r="BB22" s="22"/>
      <c r="BC22" s="22"/>
      <c r="BD22" s="21"/>
      <c r="BE22" s="22"/>
      <c r="BF22" s="22"/>
      <c r="BG22" s="21"/>
      <c r="BH22" s="21"/>
      <c r="BI22" s="15">
        <f t="shared" si="0"/>
        <v>131289.54999999999</v>
      </c>
    </row>
    <row r="23" spans="1:61" x14ac:dyDescent="0.25">
      <c r="A23" s="4" t="s">
        <v>265</v>
      </c>
      <c r="B23" s="23">
        <v>10000480</v>
      </c>
      <c r="C23" s="14">
        <v>99419.110000000015</v>
      </c>
      <c r="D23" s="14">
        <v>20</v>
      </c>
      <c r="E23" s="14">
        <v>99419.11</v>
      </c>
      <c r="F23" s="14">
        <v>20</v>
      </c>
      <c r="G23" s="21"/>
      <c r="H23" s="14"/>
      <c r="I23" s="14"/>
      <c r="J23" s="21"/>
      <c r="K23" s="21"/>
      <c r="L23" s="4"/>
      <c r="M23" s="21"/>
      <c r="N23" s="21"/>
      <c r="O23" s="22"/>
      <c r="P23" s="22"/>
      <c r="Q23" s="21"/>
      <c r="R23" s="21"/>
      <c r="S23" s="22"/>
      <c r="T23" s="22"/>
      <c r="U23" s="21">
        <v>1486.05</v>
      </c>
      <c r="V23" s="21">
        <v>0</v>
      </c>
      <c r="W23" s="14"/>
      <c r="X23" s="22"/>
      <c r="Y23" s="22"/>
      <c r="Z23" s="21"/>
      <c r="AA23" s="21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1"/>
      <c r="AP23" s="21"/>
      <c r="AQ23" s="22"/>
      <c r="AR23" s="22"/>
      <c r="AS23" s="21"/>
      <c r="AT23" s="21"/>
      <c r="AU23" s="22"/>
      <c r="AV23" s="22"/>
      <c r="AW23" s="22"/>
      <c r="AX23" s="22"/>
      <c r="AY23" s="22"/>
      <c r="AZ23" s="22"/>
      <c r="BA23" s="21"/>
      <c r="BB23" s="22"/>
      <c r="BC23" s="22"/>
      <c r="BD23" s="21"/>
      <c r="BE23" s="22"/>
      <c r="BF23" s="22"/>
      <c r="BG23" s="21"/>
      <c r="BH23" s="21"/>
      <c r="BI23" s="15">
        <f t="shared" si="0"/>
        <v>100925.16000000002</v>
      </c>
    </row>
    <row r="24" spans="1:61" x14ac:dyDescent="0.25">
      <c r="A24" s="4" t="s">
        <v>201</v>
      </c>
      <c r="B24" s="23">
        <v>940200008</v>
      </c>
      <c r="C24" s="14">
        <v>4485.3999999999996</v>
      </c>
      <c r="D24" s="14">
        <v>26345.7</v>
      </c>
      <c r="E24" s="14">
        <v>4485.3999999999996</v>
      </c>
      <c r="F24" s="14">
        <v>26345.7</v>
      </c>
      <c r="G24" s="21">
        <v>127104.76000000001</v>
      </c>
      <c r="H24" s="14"/>
      <c r="I24" s="14"/>
      <c r="J24" s="21"/>
      <c r="K24" s="21"/>
      <c r="L24" s="4"/>
      <c r="M24" s="21"/>
      <c r="N24" s="21"/>
      <c r="O24" s="22"/>
      <c r="P24" s="22"/>
      <c r="Q24" s="21"/>
      <c r="R24" s="21"/>
      <c r="S24" s="22"/>
      <c r="T24" s="22"/>
      <c r="U24" s="21"/>
      <c r="V24" s="21"/>
      <c r="W24" s="14"/>
      <c r="X24" s="22"/>
      <c r="Y24" s="22"/>
      <c r="Z24" s="21"/>
      <c r="AA24" s="21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1"/>
      <c r="AP24" s="21"/>
      <c r="AQ24" s="22"/>
      <c r="AR24" s="22"/>
      <c r="AS24" s="21"/>
      <c r="AT24" s="21"/>
      <c r="AU24" s="22"/>
      <c r="AV24" s="22"/>
      <c r="AW24" s="22"/>
      <c r="AX24" s="22"/>
      <c r="AY24" s="22"/>
      <c r="AZ24" s="22"/>
      <c r="BA24" s="21"/>
      <c r="BB24" s="22"/>
      <c r="BC24" s="22"/>
      <c r="BD24" s="21"/>
      <c r="BE24" s="22"/>
      <c r="BF24" s="22"/>
      <c r="BG24" s="21"/>
      <c r="BH24" s="21"/>
      <c r="BI24" s="15">
        <f t="shared" si="0"/>
        <v>157935.86000000002</v>
      </c>
    </row>
    <row r="25" spans="1:61" x14ac:dyDescent="0.25">
      <c r="A25" s="4" t="s">
        <v>313</v>
      </c>
      <c r="B25" s="23">
        <v>90077403</v>
      </c>
      <c r="C25" s="14">
        <v>8881.51</v>
      </c>
      <c r="D25" s="14">
        <v>996</v>
      </c>
      <c r="E25" s="14">
        <v>8881.51</v>
      </c>
      <c r="F25" s="14">
        <v>996</v>
      </c>
      <c r="G25" s="21"/>
      <c r="H25" s="14"/>
      <c r="I25" s="14"/>
      <c r="J25" s="21"/>
      <c r="K25" s="21"/>
      <c r="L25" s="4"/>
      <c r="M25" s="21"/>
      <c r="N25" s="21"/>
      <c r="O25" s="22"/>
      <c r="P25" s="22"/>
      <c r="Q25" s="21"/>
      <c r="R25" s="21"/>
      <c r="S25" s="22"/>
      <c r="T25" s="22"/>
      <c r="U25" s="21"/>
      <c r="V25" s="21"/>
      <c r="W25" s="14"/>
      <c r="X25" s="22"/>
      <c r="Y25" s="22"/>
      <c r="Z25" s="21"/>
      <c r="AA25" s="21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1"/>
      <c r="AP25" s="21"/>
      <c r="AQ25" s="22"/>
      <c r="AR25" s="22"/>
      <c r="AS25" s="21"/>
      <c r="AT25" s="21"/>
      <c r="AU25" s="22"/>
      <c r="AV25" s="22"/>
      <c r="AW25" s="22"/>
      <c r="AX25" s="22"/>
      <c r="AY25" s="22"/>
      <c r="AZ25" s="22"/>
      <c r="BA25" s="21"/>
      <c r="BB25" s="22"/>
      <c r="BC25" s="22"/>
      <c r="BD25" s="21"/>
      <c r="BE25" s="22"/>
      <c r="BF25" s="22"/>
      <c r="BG25" s="21"/>
      <c r="BH25" s="21"/>
      <c r="BI25" s="15">
        <f t="shared" si="0"/>
        <v>9877.51</v>
      </c>
    </row>
    <row r="26" spans="1:61" x14ac:dyDescent="0.25">
      <c r="A26" s="4" t="s">
        <v>309</v>
      </c>
      <c r="B26" s="23">
        <v>705500009</v>
      </c>
      <c r="C26" s="14">
        <v>96775.88</v>
      </c>
      <c r="D26" s="14">
        <v>4932</v>
      </c>
      <c r="E26" s="14">
        <v>96775.88</v>
      </c>
      <c r="F26" s="14">
        <v>4932</v>
      </c>
      <c r="G26" s="21"/>
      <c r="H26" s="14"/>
      <c r="I26" s="14"/>
      <c r="J26" s="21"/>
      <c r="K26" s="21"/>
      <c r="L26" s="4"/>
      <c r="M26" s="21"/>
      <c r="N26" s="21"/>
      <c r="O26" s="22"/>
      <c r="P26" s="22"/>
      <c r="Q26" s="21"/>
      <c r="R26" s="21"/>
      <c r="S26" s="22"/>
      <c r="T26" s="22"/>
      <c r="U26" s="21"/>
      <c r="V26" s="21"/>
      <c r="W26" s="14"/>
      <c r="X26" s="22"/>
      <c r="Y26" s="22"/>
      <c r="Z26" s="21"/>
      <c r="AA26" s="21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1"/>
      <c r="AP26" s="21"/>
      <c r="AQ26" s="22"/>
      <c r="AR26" s="22"/>
      <c r="AS26" s="21"/>
      <c r="AT26" s="21"/>
      <c r="AU26" s="22"/>
      <c r="AV26" s="22"/>
      <c r="AW26" s="22"/>
      <c r="AX26" s="22"/>
      <c r="AY26" s="22"/>
      <c r="AZ26" s="22"/>
      <c r="BA26" s="21"/>
      <c r="BB26" s="22"/>
      <c r="BC26" s="22"/>
      <c r="BD26" s="21"/>
      <c r="BE26" s="22"/>
      <c r="BF26" s="22"/>
      <c r="BG26" s="21"/>
      <c r="BH26" s="21"/>
      <c r="BI26" s="15">
        <f t="shared" si="0"/>
        <v>101707.88</v>
      </c>
    </row>
    <row r="27" spans="1:61" x14ac:dyDescent="0.25">
      <c r="A27" s="4" t="s">
        <v>299</v>
      </c>
      <c r="B27" s="23">
        <v>804462601</v>
      </c>
      <c r="C27" s="14">
        <v>1234015.1599999999</v>
      </c>
      <c r="D27" s="14">
        <v>3066</v>
      </c>
      <c r="E27" s="14">
        <v>1234015.1599999999</v>
      </c>
      <c r="F27" s="14">
        <v>3066</v>
      </c>
      <c r="G27" s="21"/>
      <c r="H27" s="14"/>
      <c r="I27" s="14"/>
      <c r="J27" s="21"/>
      <c r="K27" s="21"/>
      <c r="L27" s="4"/>
      <c r="M27" s="21"/>
      <c r="N27" s="21"/>
      <c r="O27" s="22"/>
      <c r="P27" s="22"/>
      <c r="Q27" s="21"/>
      <c r="R27" s="21"/>
      <c r="S27" s="22"/>
      <c r="T27" s="22"/>
      <c r="U27" s="21"/>
      <c r="V27" s="21"/>
      <c r="W27" s="14"/>
      <c r="X27" s="22"/>
      <c r="Y27" s="22"/>
      <c r="Z27" s="21"/>
      <c r="AA27" s="21"/>
      <c r="AB27" s="22"/>
      <c r="AC27" s="22"/>
      <c r="AD27" s="22"/>
      <c r="AE27" s="22"/>
      <c r="AF27" s="22"/>
      <c r="AG27" s="22"/>
      <c r="AH27" s="22"/>
      <c r="AI27" s="22">
        <v>0</v>
      </c>
      <c r="AJ27" s="22">
        <v>0</v>
      </c>
      <c r="AK27" s="22"/>
      <c r="AL27" s="22"/>
      <c r="AM27" s="22"/>
      <c r="AN27" s="22"/>
      <c r="AO27" s="21"/>
      <c r="AP27" s="21"/>
      <c r="AQ27" s="22"/>
      <c r="AR27" s="22"/>
      <c r="AS27" s="21"/>
      <c r="AT27" s="21"/>
      <c r="AU27" s="22"/>
      <c r="AV27" s="22"/>
      <c r="AW27" s="22"/>
      <c r="AX27" s="22"/>
      <c r="AY27" s="22"/>
      <c r="AZ27" s="22"/>
      <c r="BA27" s="21"/>
      <c r="BB27" s="22"/>
      <c r="BC27" s="22"/>
      <c r="BD27" s="21"/>
      <c r="BE27" s="22"/>
      <c r="BF27" s="22"/>
      <c r="BG27" s="21"/>
      <c r="BH27" s="21"/>
      <c r="BI27" s="15">
        <f t="shared" si="0"/>
        <v>1237081.1599999999</v>
      </c>
    </row>
    <row r="28" spans="1:61" x14ac:dyDescent="0.25">
      <c r="A28" s="4" t="s">
        <v>173</v>
      </c>
      <c r="B28" s="23">
        <v>804435102</v>
      </c>
      <c r="C28" s="14">
        <v>1210394.28</v>
      </c>
      <c r="D28" s="14">
        <v>19385</v>
      </c>
      <c r="E28" s="14">
        <v>1210394.28</v>
      </c>
      <c r="F28" s="14">
        <v>19385</v>
      </c>
      <c r="G28" s="21">
        <v>6186.29</v>
      </c>
      <c r="H28" s="14"/>
      <c r="I28" s="14"/>
      <c r="J28" s="21">
        <v>22416.59</v>
      </c>
      <c r="K28" s="21">
        <v>3056</v>
      </c>
      <c r="L28" s="4"/>
      <c r="M28" s="21"/>
      <c r="N28" s="21"/>
      <c r="O28" s="22"/>
      <c r="P28" s="22"/>
      <c r="Q28" s="21"/>
      <c r="R28" s="21"/>
      <c r="S28" s="22"/>
      <c r="T28" s="22"/>
      <c r="U28" s="21">
        <v>18717.900000000005</v>
      </c>
      <c r="V28" s="21">
        <v>16</v>
      </c>
      <c r="W28" s="14"/>
      <c r="X28" s="22"/>
      <c r="Y28" s="22"/>
      <c r="Z28" s="21"/>
      <c r="AA28" s="21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1"/>
      <c r="AP28" s="21"/>
      <c r="AQ28" s="22"/>
      <c r="AR28" s="22"/>
      <c r="AS28" s="21"/>
      <c r="AT28" s="21"/>
      <c r="AU28" s="22"/>
      <c r="AV28" s="22"/>
      <c r="AW28" s="22"/>
      <c r="AX28" s="22"/>
      <c r="AY28" s="22"/>
      <c r="AZ28" s="22"/>
      <c r="BA28" s="21"/>
      <c r="BB28" s="22"/>
      <c r="BC28" s="22"/>
      <c r="BD28" s="21"/>
      <c r="BE28" s="22"/>
      <c r="BF28" s="22"/>
      <c r="BG28" s="21">
        <v>856.64</v>
      </c>
      <c r="BH28" s="21">
        <v>128</v>
      </c>
      <c r="BI28" s="15">
        <f t="shared" si="0"/>
        <v>1281156.7</v>
      </c>
    </row>
    <row r="29" spans="1:61" x14ac:dyDescent="0.25">
      <c r="A29" s="4" t="s">
        <v>311</v>
      </c>
      <c r="B29" s="23">
        <v>961600011</v>
      </c>
      <c r="C29" s="14">
        <v>19093</v>
      </c>
      <c r="D29" s="14">
        <v>600</v>
      </c>
      <c r="E29" s="14">
        <v>19102.88</v>
      </c>
      <c r="F29" s="14">
        <v>600</v>
      </c>
      <c r="G29" s="21"/>
      <c r="H29" s="14"/>
      <c r="I29" s="14"/>
      <c r="J29" s="21"/>
      <c r="K29" s="21"/>
      <c r="L29" s="4"/>
      <c r="M29" s="21"/>
      <c r="N29" s="21"/>
      <c r="O29" s="22"/>
      <c r="P29" s="22"/>
      <c r="Q29" s="21"/>
      <c r="R29" s="21"/>
      <c r="S29" s="22"/>
      <c r="T29" s="22"/>
      <c r="U29" s="21"/>
      <c r="V29" s="21"/>
      <c r="W29" s="14"/>
      <c r="X29" s="22"/>
      <c r="Y29" s="22"/>
      <c r="Z29" s="21"/>
      <c r="AA29" s="21"/>
      <c r="AB29" s="22"/>
      <c r="AC29" s="22"/>
      <c r="AD29" s="22"/>
      <c r="AE29" s="22"/>
      <c r="AF29" s="22"/>
      <c r="AG29" s="22"/>
      <c r="AH29" s="22"/>
      <c r="AI29" s="22">
        <v>0</v>
      </c>
      <c r="AJ29" s="22">
        <v>0</v>
      </c>
      <c r="AK29" s="22"/>
      <c r="AL29" s="22"/>
      <c r="AM29" s="22"/>
      <c r="AN29" s="22"/>
      <c r="AO29" s="21"/>
      <c r="AP29" s="21"/>
      <c r="AQ29" s="22"/>
      <c r="AR29" s="22"/>
      <c r="AS29" s="21"/>
      <c r="AT29" s="21"/>
      <c r="AU29" s="22"/>
      <c r="AV29" s="22"/>
      <c r="AW29" s="22"/>
      <c r="AX29" s="22"/>
      <c r="AY29" s="22"/>
      <c r="AZ29" s="22"/>
      <c r="BA29" s="21"/>
      <c r="BB29" s="22"/>
      <c r="BC29" s="22"/>
      <c r="BD29" s="21"/>
      <c r="BE29" s="22"/>
      <c r="BF29" s="22"/>
      <c r="BG29" s="21"/>
      <c r="BH29" s="21"/>
      <c r="BI29" s="15">
        <f t="shared" si="0"/>
        <v>19693.000000000004</v>
      </c>
    </row>
    <row r="30" spans="1:61" x14ac:dyDescent="0.25">
      <c r="A30" s="4" t="s">
        <v>145</v>
      </c>
      <c r="B30" s="23">
        <v>19177418</v>
      </c>
      <c r="C30" s="14">
        <v>19291.86</v>
      </c>
      <c r="D30" s="14">
        <v>440</v>
      </c>
      <c r="E30" s="14">
        <v>19291.86</v>
      </c>
      <c r="F30" s="14">
        <v>440</v>
      </c>
      <c r="G30" s="21"/>
      <c r="H30" s="14"/>
      <c r="I30" s="14"/>
      <c r="J30" s="21">
        <v>16917.660000000003</v>
      </c>
      <c r="K30" s="21">
        <v>2688</v>
      </c>
      <c r="L30" s="4"/>
      <c r="M30" s="21"/>
      <c r="N30" s="21"/>
      <c r="O30" s="22"/>
      <c r="P30" s="22"/>
      <c r="Q30" s="21"/>
      <c r="R30" s="21"/>
      <c r="S30" s="22"/>
      <c r="T30" s="22"/>
      <c r="U30" s="21"/>
      <c r="V30" s="21"/>
      <c r="W30" s="14"/>
      <c r="X30" s="22"/>
      <c r="Y30" s="22"/>
      <c r="Z30" s="21"/>
      <c r="AA30" s="21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1"/>
      <c r="AP30" s="21"/>
      <c r="AQ30" s="22"/>
      <c r="AR30" s="22"/>
      <c r="AS30" s="21"/>
      <c r="AT30" s="21"/>
      <c r="AU30" s="22"/>
      <c r="AV30" s="22"/>
      <c r="AW30" s="22"/>
      <c r="AX30" s="22"/>
      <c r="AY30" s="22"/>
      <c r="AZ30" s="22"/>
      <c r="BA30" s="21"/>
      <c r="BB30" s="22"/>
      <c r="BC30" s="22"/>
      <c r="BD30" s="21"/>
      <c r="BE30" s="22"/>
      <c r="BF30" s="22"/>
      <c r="BG30" s="21"/>
      <c r="BH30" s="21"/>
      <c r="BI30" s="15">
        <f t="shared" si="0"/>
        <v>39337.520000000004</v>
      </c>
    </row>
    <row r="31" spans="1:61" x14ac:dyDescent="0.25">
      <c r="A31" s="4" t="s">
        <v>86</v>
      </c>
      <c r="B31" s="23">
        <v>900200068</v>
      </c>
      <c r="C31" s="14">
        <v>0</v>
      </c>
      <c r="D31" s="14">
        <v>20304</v>
      </c>
      <c r="E31" s="14">
        <v>0</v>
      </c>
      <c r="F31" s="14">
        <v>20304</v>
      </c>
      <c r="G31" s="21">
        <v>101144.13000000002</v>
      </c>
      <c r="H31" s="14"/>
      <c r="I31" s="14"/>
      <c r="J31" s="21"/>
      <c r="K31" s="21"/>
      <c r="L31" s="4"/>
      <c r="M31" s="21"/>
      <c r="N31" s="21"/>
      <c r="O31" s="22"/>
      <c r="P31" s="22"/>
      <c r="Q31" s="21"/>
      <c r="R31" s="21"/>
      <c r="S31" s="22"/>
      <c r="T31" s="22"/>
      <c r="U31" s="21"/>
      <c r="V31" s="21"/>
      <c r="W31" s="14"/>
      <c r="X31" s="22"/>
      <c r="Y31" s="22"/>
      <c r="Z31" s="21"/>
      <c r="AA31" s="21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1"/>
      <c r="AP31" s="21"/>
      <c r="AQ31" s="22"/>
      <c r="AR31" s="22"/>
      <c r="AS31" s="21"/>
      <c r="AT31" s="21"/>
      <c r="AU31" s="22"/>
      <c r="AV31" s="22"/>
      <c r="AW31" s="22"/>
      <c r="AX31" s="22"/>
      <c r="AY31" s="22"/>
      <c r="AZ31" s="22"/>
      <c r="BA31" s="21"/>
      <c r="BB31" s="22"/>
      <c r="BC31" s="22"/>
      <c r="BD31" s="21"/>
      <c r="BE31" s="22"/>
      <c r="BF31" s="22"/>
      <c r="BG31" s="21"/>
      <c r="BH31" s="21"/>
      <c r="BI31" s="15">
        <f t="shared" si="0"/>
        <v>121448.13</v>
      </c>
    </row>
    <row r="32" spans="1:61" x14ac:dyDescent="0.25">
      <c r="A32" s="4" t="s">
        <v>297</v>
      </c>
      <c r="B32" s="23">
        <v>801200021</v>
      </c>
      <c r="C32" s="14">
        <v>24669</v>
      </c>
      <c r="D32" s="14">
        <v>80</v>
      </c>
      <c r="E32" s="14">
        <v>24878.080000000002</v>
      </c>
      <c r="F32" s="14">
        <v>80</v>
      </c>
      <c r="G32" s="21"/>
      <c r="H32" s="14"/>
      <c r="I32" s="14"/>
      <c r="J32" s="21"/>
      <c r="K32" s="21"/>
      <c r="L32" s="4"/>
      <c r="M32" s="21"/>
      <c r="N32" s="21"/>
      <c r="O32" s="22"/>
      <c r="P32" s="22"/>
      <c r="Q32" s="21"/>
      <c r="R32" s="21"/>
      <c r="S32" s="22"/>
      <c r="T32" s="22"/>
      <c r="U32" s="21"/>
      <c r="V32" s="21"/>
      <c r="W32" s="14"/>
      <c r="X32" s="22"/>
      <c r="Y32" s="22"/>
      <c r="Z32" s="21"/>
      <c r="AA32" s="21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1"/>
      <c r="AP32" s="21"/>
      <c r="AQ32" s="22"/>
      <c r="AR32" s="22"/>
      <c r="AS32" s="21"/>
      <c r="AT32" s="21"/>
      <c r="AU32" s="22"/>
      <c r="AV32" s="22"/>
      <c r="AW32" s="22"/>
      <c r="AX32" s="22"/>
      <c r="AY32" s="22"/>
      <c r="AZ32" s="22"/>
      <c r="BA32" s="21"/>
      <c r="BB32" s="22"/>
      <c r="BC32" s="22"/>
      <c r="BD32" s="21"/>
      <c r="BE32" s="22"/>
      <c r="BF32" s="22"/>
      <c r="BG32" s="21"/>
      <c r="BH32" s="21"/>
      <c r="BI32" s="15">
        <f t="shared" si="0"/>
        <v>24749</v>
      </c>
    </row>
    <row r="33" spans="1:61" x14ac:dyDescent="0.25">
      <c r="A33" s="4" t="s">
        <v>91</v>
      </c>
      <c r="B33" s="23">
        <v>50000031</v>
      </c>
      <c r="C33" s="14">
        <v>37691.08</v>
      </c>
      <c r="D33" s="14">
        <v>756</v>
      </c>
      <c r="E33" s="14">
        <v>37691.08</v>
      </c>
      <c r="F33" s="14">
        <v>756</v>
      </c>
      <c r="G33" s="21"/>
      <c r="H33" s="14"/>
      <c r="I33" s="14"/>
      <c r="J33" s="21">
        <v>26165.059999999998</v>
      </c>
      <c r="K33" s="21">
        <v>4912</v>
      </c>
      <c r="L33" s="4"/>
      <c r="M33" s="21"/>
      <c r="N33" s="21"/>
      <c r="O33" s="22"/>
      <c r="P33" s="22"/>
      <c r="Q33" s="21"/>
      <c r="R33" s="21"/>
      <c r="S33" s="22"/>
      <c r="T33" s="22"/>
      <c r="U33" s="21"/>
      <c r="V33" s="21"/>
      <c r="W33" s="14"/>
      <c r="X33" s="22"/>
      <c r="Y33" s="22"/>
      <c r="Z33" s="21">
        <v>14.74</v>
      </c>
      <c r="AA33" s="21">
        <v>4</v>
      </c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1"/>
      <c r="AP33" s="21"/>
      <c r="AQ33" s="22"/>
      <c r="AR33" s="22"/>
      <c r="AS33" s="21"/>
      <c r="AT33" s="21"/>
      <c r="AU33" s="22"/>
      <c r="AV33" s="22"/>
      <c r="AW33" s="22"/>
      <c r="AX33" s="22"/>
      <c r="AY33" s="22"/>
      <c r="AZ33" s="22"/>
      <c r="BA33" s="21"/>
      <c r="BB33" s="22"/>
      <c r="BC33" s="22"/>
      <c r="BD33" s="21"/>
      <c r="BE33" s="22"/>
      <c r="BF33" s="22"/>
      <c r="BG33" s="21">
        <v>280.72000000000003</v>
      </c>
      <c r="BH33" s="21">
        <v>20</v>
      </c>
      <c r="BI33" s="15">
        <f t="shared" si="0"/>
        <v>69843.600000000006</v>
      </c>
    </row>
    <row r="34" spans="1:61" x14ac:dyDescent="0.25">
      <c r="A34" s="4" t="s">
        <v>300</v>
      </c>
      <c r="B34" s="23">
        <v>806012001</v>
      </c>
      <c r="C34" s="14">
        <v>1537287.3599999999</v>
      </c>
      <c r="D34" s="14">
        <v>91437</v>
      </c>
      <c r="E34" s="14">
        <v>1537287.3599999999</v>
      </c>
      <c r="F34" s="14">
        <v>91437</v>
      </c>
      <c r="G34" s="21"/>
      <c r="H34" s="14"/>
      <c r="I34" s="14"/>
      <c r="J34" s="21"/>
      <c r="K34" s="21"/>
      <c r="L34" s="4"/>
      <c r="M34" s="21"/>
      <c r="N34" s="21"/>
      <c r="O34" s="22"/>
      <c r="P34" s="22"/>
      <c r="Q34" s="21"/>
      <c r="R34" s="21"/>
      <c r="S34" s="22"/>
      <c r="T34" s="22"/>
      <c r="U34" s="21"/>
      <c r="V34" s="21"/>
      <c r="W34" s="14"/>
      <c r="X34" s="22"/>
      <c r="Y34" s="22"/>
      <c r="Z34" s="21"/>
      <c r="AA34" s="21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1"/>
      <c r="AP34" s="21"/>
      <c r="AQ34" s="22"/>
      <c r="AR34" s="22"/>
      <c r="AS34" s="21"/>
      <c r="AT34" s="21"/>
      <c r="AU34" s="22"/>
      <c r="AV34" s="22"/>
      <c r="AW34" s="22"/>
      <c r="AX34" s="22"/>
      <c r="AY34" s="22"/>
      <c r="AZ34" s="22"/>
      <c r="BA34" s="21"/>
      <c r="BB34" s="22"/>
      <c r="BC34" s="22"/>
      <c r="BD34" s="21"/>
      <c r="BE34" s="22"/>
      <c r="BF34" s="22"/>
      <c r="BG34" s="21"/>
      <c r="BH34" s="21"/>
      <c r="BI34" s="15">
        <f t="shared" si="0"/>
        <v>1628724.3599999999</v>
      </c>
    </row>
    <row r="35" spans="1:61" x14ac:dyDescent="0.25">
      <c r="A35" s="4" t="s">
        <v>193</v>
      </c>
      <c r="B35" s="23">
        <v>500200052</v>
      </c>
      <c r="C35" s="14">
        <v>1420460.3799999994</v>
      </c>
      <c r="D35" s="14">
        <v>61363</v>
      </c>
      <c r="E35" s="14">
        <v>1420676.3199999996</v>
      </c>
      <c r="F35" s="14">
        <v>61367</v>
      </c>
      <c r="G35" s="21">
        <v>415272.25000000006</v>
      </c>
      <c r="H35" s="14"/>
      <c r="I35" s="14"/>
      <c r="J35" s="21">
        <v>38548.729999999996</v>
      </c>
      <c r="K35" s="21">
        <v>5308</v>
      </c>
      <c r="L35" s="4"/>
      <c r="M35" s="21"/>
      <c r="N35" s="21"/>
      <c r="O35" s="22"/>
      <c r="P35" s="22"/>
      <c r="Q35" s="21"/>
      <c r="R35" s="21"/>
      <c r="S35" s="22"/>
      <c r="T35" s="22"/>
      <c r="U35" s="21">
        <v>41745.980000000003</v>
      </c>
      <c r="V35" s="21">
        <v>2354</v>
      </c>
      <c r="W35" s="14"/>
      <c r="X35" s="22"/>
      <c r="Y35" s="22"/>
      <c r="Z35" s="21"/>
      <c r="AA35" s="21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1">
        <v>30959.890000000007</v>
      </c>
      <c r="AP35" s="21">
        <v>799</v>
      </c>
      <c r="AQ35" s="22"/>
      <c r="AR35" s="22"/>
      <c r="AS35" s="21"/>
      <c r="AT35" s="21"/>
      <c r="AU35" s="22"/>
      <c r="AV35" s="22"/>
      <c r="AW35" s="22"/>
      <c r="AX35" s="22"/>
      <c r="AY35" s="22"/>
      <c r="AZ35" s="22">
        <f>1926.72+4.45</f>
        <v>1931.17</v>
      </c>
      <c r="BA35" s="21"/>
      <c r="BB35" s="22"/>
      <c r="BC35" s="22"/>
      <c r="BD35" s="21">
        <v>5.76</v>
      </c>
      <c r="BE35" s="22"/>
      <c r="BF35" s="22"/>
      <c r="BG35" s="21">
        <v>1796.52</v>
      </c>
      <c r="BH35" s="21">
        <v>321</v>
      </c>
      <c r="BI35" s="15">
        <f t="shared" si="0"/>
        <v>2020865.6799999995</v>
      </c>
    </row>
    <row r="36" spans="1:61" x14ac:dyDescent="0.25">
      <c r="A36" s="4" t="s">
        <v>52</v>
      </c>
      <c r="B36" s="23">
        <v>400200024</v>
      </c>
      <c r="C36" s="14">
        <v>1705986.29</v>
      </c>
      <c r="D36" s="14">
        <v>70195</v>
      </c>
      <c r="E36" s="14">
        <v>1705986.29</v>
      </c>
      <c r="F36" s="14">
        <v>70195</v>
      </c>
      <c r="G36" s="21">
        <v>77575.38</v>
      </c>
      <c r="H36" s="14"/>
      <c r="I36" s="14"/>
      <c r="J36" s="21">
        <v>106695.50999999998</v>
      </c>
      <c r="K36" s="21">
        <v>7000</v>
      </c>
      <c r="L36" s="4"/>
      <c r="M36" s="21">
        <v>11698.279999999999</v>
      </c>
      <c r="N36" s="21">
        <v>150</v>
      </c>
      <c r="O36" s="22"/>
      <c r="P36" s="22"/>
      <c r="Q36" s="21"/>
      <c r="R36" s="21"/>
      <c r="S36" s="22"/>
      <c r="T36" s="22"/>
      <c r="U36" s="21">
        <v>114559.4</v>
      </c>
      <c r="V36" s="21">
        <v>5209</v>
      </c>
      <c r="W36" s="14"/>
      <c r="X36" s="22">
        <v>61030.330000000009</v>
      </c>
      <c r="Y36" s="22"/>
      <c r="Z36" s="21">
        <v>1337.82</v>
      </c>
      <c r="AA36" s="21">
        <v>180</v>
      </c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1">
        <v>54176.130000000005</v>
      </c>
      <c r="AP36" s="21">
        <v>597</v>
      </c>
      <c r="AQ36" s="22"/>
      <c r="AR36" s="22"/>
      <c r="AS36" s="21">
        <v>565.16999999999996</v>
      </c>
      <c r="AT36" s="21">
        <v>0</v>
      </c>
      <c r="AU36" s="22"/>
      <c r="AV36" s="22"/>
      <c r="AW36" s="22"/>
      <c r="AX36" s="22"/>
      <c r="AY36" s="22"/>
      <c r="AZ36" s="22">
        <v>198.68</v>
      </c>
      <c r="BA36" s="21"/>
      <c r="BB36" s="22"/>
      <c r="BC36" s="22"/>
      <c r="BD36" s="21"/>
      <c r="BE36" s="22"/>
      <c r="BF36" s="22"/>
      <c r="BG36" s="21">
        <v>12280.83</v>
      </c>
      <c r="BH36" s="21">
        <v>987</v>
      </c>
      <c r="BI36" s="15">
        <f t="shared" si="0"/>
        <v>2230421.8199999994</v>
      </c>
    </row>
    <row r="37" spans="1:61" x14ac:dyDescent="0.25">
      <c r="A37" s="4" t="s">
        <v>320</v>
      </c>
      <c r="B37" s="23">
        <v>406477401</v>
      </c>
      <c r="C37" s="14">
        <v>245839.75999999998</v>
      </c>
      <c r="D37" s="14">
        <v>2441.6999999999998</v>
      </c>
      <c r="E37" s="14">
        <v>245839.76</v>
      </c>
      <c r="F37" s="14">
        <v>2441.6999999999998</v>
      </c>
      <c r="G37" s="21"/>
      <c r="H37" s="14"/>
      <c r="I37" s="14"/>
      <c r="J37" s="21"/>
      <c r="K37" s="21"/>
      <c r="L37" s="4"/>
      <c r="M37" s="21"/>
      <c r="N37" s="21"/>
      <c r="O37" s="22"/>
      <c r="P37" s="22"/>
      <c r="Q37" s="21"/>
      <c r="R37" s="21"/>
      <c r="S37" s="22"/>
      <c r="T37" s="22"/>
      <c r="U37" s="21"/>
      <c r="V37" s="21"/>
      <c r="W37" s="14"/>
      <c r="X37" s="22"/>
      <c r="Y37" s="22"/>
      <c r="Z37" s="21"/>
      <c r="AA37" s="21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1"/>
      <c r="AP37" s="21"/>
      <c r="AQ37" s="22"/>
      <c r="AR37" s="22"/>
      <c r="AS37" s="21"/>
      <c r="AT37" s="21"/>
      <c r="AU37" s="22"/>
      <c r="AV37" s="22"/>
      <c r="AW37" s="22"/>
      <c r="AX37" s="22"/>
      <c r="AY37" s="22"/>
      <c r="AZ37" s="22"/>
      <c r="BA37" s="21"/>
      <c r="BB37" s="22"/>
      <c r="BC37" s="22"/>
      <c r="BD37" s="21"/>
      <c r="BE37" s="22"/>
      <c r="BF37" s="22"/>
      <c r="BG37" s="21"/>
      <c r="BH37" s="21"/>
      <c r="BI37" s="15">
        <f t="shared" si="0"/>
        <v>248281.45999999996</v>
      </c>
    </row>
    <row r="38" spans="1:61" x14ac:dyDescent="0.25">
      <c r="A38" s="4" t="s">
        <v>132</v>
      </c>
      <c r="B38" s="23">
        <v>10011804</v>
      </c>
      <c r="C38" s="14">
        <v>14789454.419999996</v>
      </c>
      <c r="D38" s="14">
        <v>1546733</v>
      </c>
      <c r="E38" s="14">
        <v>14789454.419999996</v>
      </c>
      <c r="F38" s="14">
        <v>1546733</v>
      </c>
      <c r="G38" s="21">
        <v>1997423.01</v>
      </c>
      <c r="H38" s="14">
        <v>653557.21</v>
      </c>
      <c r="I38" s="14">
        <v>653557.21</v>
      </c>
      <c r="J38" s="21">
        <v>541531.51</v>
      </c>
      <c r="K38" s="21">
        <v>41064</v>
      </c>
      <c r="L38" s="4">
        <v>10.309999999999999</v>
      </c>
      <c r="M38" s="21"/>
      <c r="N38" s="21"/>
      <c r="O38" s="22"/>
      <c r="P38" s="22"/>
      <c r="Q38" s="21"/>
      <c r="R38" s="21"/>
      <c r="S38" s="22">
        <v>57753.43</v>
      </c>
      <c r="T38" s="22">
        <v>5899</v>
      </c>
      <c r="U38" s="21">
        <v>117339.79000000002</v>
      </c>
      <c r="V38" s="21">
        <v>14119</v>
      </c>
      <c r="W38" s="22">
        <v>30.77</v>
      </c>
      <c r="X38" s="22">
        <v>310322.22000000003</v>
      </c>
      <c r="Y38" s="22"/>
      <c r="Z38" s="21">
        <v>247.77999999999997</v>
      </c>
      <c r="AA38" s="21">
        <v>28</v>
      </c>
      <c r="AB38" s="22"/>
      <c r="AC38" s="22"/>
      <c r="AD38" s="22"/>
      <c r="AE38" s="22"/>
      <c r="AF38" s="22"/>
      <c r="AG38" s="22"/>
      <c r="AH38" s="22"/>
      <c r="AI38" s="22"/>
      <c r="AJ38" s="22"/>
      <c r="AK38" s="22">
        <v>107911.29</v>
      </c>
      <c r="AL38" s="22">
        <v>320</v>
      </c>
      <c r="AM38" s="22">
        <v>36405.479999999996</v>
      </c>
      <c r="AN38" s="22">
        <v>3352</v>
      </c>
      <c r="AO38" s="21"/>
      <c r="AP38" s="21"/>
      <c r="AQ38" s="22"/>
      <c r="AR38" s="22"/>
      <c r="AS38" s="21">
        <v>27.71</v>
      </c>
      <c r="AT38" s="21">
        <v>0</v>
      </c>
      <c r="AU38" s="22"/>
      <c r="AV38" s="22"/>
      <c r="AW38" s="22"/>
      <c r="AX38" s="22">
        <v>49712.500000000015</v>
      </c>
      <c r="AY38" s="22">
        <v>0</v>
      </c>
      <c r="AZ38" s="22">
        <f>4639.93+189.6</f>
        <v>4829.5300000000007</v>
      </c>
      <c r="BA38" s="21"/>
      <c r="BB38" s="22"/>
      <c r="BC38" s="22"/>
      <c r="BD38" s="21">
        <v>92.160000000000011</v>
      </c>
      <c r="BE38" s="22"/>
      <c r="BF38" s="22">
        <v>48427.199999999997</v>
      </c>
      <c r="BG38" s="21">
        <v>53521.57</v>
      </c>
      <c r="BH38" s="21">
        <v>6327</v>
      </c>
      <c r="BI38" s="15">
        <f t="shared" si="0"/>
        <v>20386439.890000001</v>
      </c>
    </row>
    <row r="39" spans="1:61" x14ac:dyDescent="0.25">
      <c r="A39" s="4" t="s">
        <v>307</v>
      </c>
      <c r="B39" s="23">
        <v>661400011</v>
      </c>
      <c r="C39" s="14">
        <v>19876.010000000002</v>
      </c>
      <c r="D39" s="14">
        <v>488</v>
      </c>
      <c r="E39" s="14">
        <v>20075.599999999999</v>
      </c>
      <c r="F39" s="14">
        <v>488</v>
      </c>
      <c r="G39" s="21"/>
      <c r="H39" s="14"/>
      <c r="I39" s="14"/>
      <c r="J39" s="21"/>
      <c r="K39" s="21"/>
      <c r="L39" s="4"/>
      <c r="M39" s="21"/>
      <c r="N39" s="21"/>
      <c r="O39" s="22"/>
      <c r="P39" s="22"/>
      <c r="Q39" s="21"/>
      <c r="R39" s="21"/>
      <c r="S39" s="22"/>
      <c r="T39" s="22"/>
      <c r="U39" s="21">
        <v>841.65</v>
      </c>
      <c r="V39" s="21">
        <v>0</v>
      </c>
      <c r="W39" s="14"/>
      <c r="X39" s="22">
        <v>62142.549999999996</v>
      </c>
      <c r="Y39" s="22"/>
      <c r="Z39" s="21"/>
      <c r="AA39" s="21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1"/>
      <c r="AP39" s="21"/>
      <c r="AQ39" s="22"/>
      <c r="AR39" s="22"/>
      <c r="AS39" s="21"/>
      <c r="AT39" s="21"/>
      <c r="AU39" s="22"/>
      <c r="AV39" s="22"/>
      <c r="AW39" s="22"/>
      <c r="AX39" s="22"/>
      <c r="AY39" s="22"/>
      <c r="AZ39" s="22"/>
      <c r="BA39" s="21"/>
      <c r="BB39" s="22"/>
      <c r="BC39" s="22"/>
      <c r="BD39" s="21"/>
      <c r="BE39" s="22"/>
      <c r="BF39" s="22">
        <v>13027.199999999999</v>
      </c>
      <c r="BG39" s="21"/>
      <c r="BH39" s="21"/>
      <c r="BI39" s="15">
        <f t="shared" si="0"/>
        <v>96375.41</v>
      </c>
    </row>
    <row r="40" spans="1:61" x14ac:dyDescent="0.25">
      <c r="A40" s="4" t="s">
        <v>131</v>
      </c>
      <c r="B40" s="23">
        <v>10001989</v>
      </c>
      <c r="C40" s="14">
        <v>28222</v>
      </c>
      <c r="D40" s="14">
        <v>0</v>
      </c>
      <c r="E40" s="14">
        <v>28263</v>
      </c>
      <c r="F40" s="14">
        <v>0</v>
      </c>
      <c r="G40" s="21">
        <v>2432001</v>
      </c>
      <c r="H40" s="14"/>
      <c r="I40" s="14"/>
      <c r="J40" s="21"/>
      <c r="K40" s="21"/>
      <c r="L40" s="4"/>
      <c r="M40" s="21"/>
      <c r="N40" s="21"/>
      <c r="O40" s="22"/>
      <c r="P40" s="22"/>
      <c r="Q40" s="21"/>
      <c r="R40" s="21"/>
      <c r="S40" s="22"/>
      <c r="T40" s="22"/>
      <c r="U40" s="21"/>
      <c r="V40" s="21"/>
      <c r="W40" s="14"/>
      <c r="X40" s="22"/>
      <c r="Y40" s="22"/>
      <c r="Z40" s="21"/>
      <c r="AA40" s="21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1"/>
      <c r="AP40" s="21"/>
      <c r="AQ40" s="22"/>
      <c r="AR40" s="22"/>
      <c r="AS40" s="21"/>
      <c r="AT40" s="21"/>
      <c r="AU40" s="22"/>
      <c r="AV40" s="22"/>
      <c r="AW40" s="22"/>
      <c r="AX40" s="22"/>
      <c r="AY40" s="22"/>
      <c r="AZ40" s="22"/>
      <c r="BA40" s="21"/>
      <c r="BB40" s="22"/>
      <c r="BC40" s="22"/>
      <c r="BD40" s="21"/>
      <c r="BE40" s="22"/>
      <c r="BF40" s="22"/>
      <c r="BG40" s="21"/>
      <c r="BH40" s="21"/>
      <c r="BI40" s="15">
        <f t="shared" si="0"/>
        <v>2460223</v>
      </c>
    </row>
    <row r="41" spans="1:61" x14ac:dyDescent="0.25">
      <c r="A41" s="4" t="s">
        <v>146</v>
      </c>
      <c r="B41" s="23">
        <v>19177424</v>
      </c>
      <c r="C41" s="14">
        <v>34925.69</v>
      </c>
      <c r="D41" s="14">
        <v>604</v>
      </c>
      <c r="E41" s="14">
        <v>34925.69</v>
      </c>
      <c r="F41" s="14">
        <v>604</v>
      </c>
      <c r="G41" s="21"/>
      <c r="H41" s="14"/>
      <c r="I41" s="14"/>
      <c r="J41" s="21">
        <v>11373.579999999998</v>
      </c>
      <c r="K41" s="21">
        <v>1784</v>
      </c>
      <c r="L41" s="4"/>
      <c r="M41" s="21"/>
      <c r="N41" s="21"/>
      <c r="O41" s="22"/>
      <c r="P41" s="22"/>
      <c r="Q41" s="21"/>
      <c r="R41" s="21"/>
      <c r="S41" s="22"/>
      <c r="T41" s="22"/>
      <c r="U41" s="21"/>
      <c r="V41" s="21"/>
      <c r="W41" s="14"/>
      <c r="X41" s="22"/>
      <c r="Y41" s="22"/>
      <c r="Z41" s="21">
        <v>29.479999999999997</v>
      </c>
      <c r="AA41" s="21">
        <v>8</v>
      </c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1"/>
      <c r="AP41" s="21"/>
      <c r="AQ41" s="22"/>
      <c r="AR41" s="22"/>
      <c r="AS41" s="21"/>
      <c r="AT41" s="21"/>
      <c r="AU41" s="22"/>
      <c r="AV41" s="22"/>
      <c r="AW41" s="22"/>
      <c r="AX41" s="22"/>
      <c r="AY41" s="22"/>
      <c r="AZ41" s="22"/>
      <c r="BA41" s="21"/>
      <c r="BB41" s="22"/>
      <c r="BC41" s="22"/>
      <c r="BD41" s="21"/>
      <c r="BE41" s="22"/>
      <c r="BF41" s="22"/>
      <c r="BG41" s="21">
        <v>780.1</v>
      </c>
      <c r="BH41" s="21">
        <v>148</v>
      </c>
      <c r="BI41" s="15">
        <f t="shared" si="0"/>
        <v>49652.850000000006</v>
      </c>
    </row>
    <row r="42" spans="1:61" x14ac:dyDescent="0.25">
      <c r="A42" s="4" t="s">
        <v>69</v>
      </c>
      <c r="B42" s="23">
        <v>270065202</v>
      </c>
      <c r="C42" s="14">
        <v>44566.99</v>
      </c>
      <c r="D42" s="14">
        <v>4632</v>
      </c>
      <c r="E42" s="14">
        <v>44566.99</v>
      </c>
      <c r="F42" s="14">
        <v>4632</v>
      </c>
      <c r="G42" s="21">
        <v>6319.2899999999991</v>
      </c>
      <c r="H42" s="14"/>
      <c r="I42" s="14"/>
      <c r="J42" s="21"/>
      <c r="K42" s="21"/>
      <c r="L42" s="4"/>
      <c r="M42" s="21"/>
      <c r="N42" s="21"/>
      <c r="O42" s="22"/>
      <c r="P42" s="22"/>
      <c r="Q42" s="21"/>
      <c r="R42" s="21"/>
      <c r="S42" s="22"/>
      <c r="T42" s="22"/>
      <c r="U42" s="21"/>
      <c r="V42" s="21"/>
      <c r="W42" s="14"/>
      <c r="X42" s="22"/>
      <c r="Y42" s="22"/>
      <c r="Z42" s="21"/>
      <c r="AA42" s="21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1"/>
      <c r="AP42" s="21"/>
      <c r="AQ42" s="22"/>
      <c r="AR42" s="22"/>
      <c r="AS42" s="21"/>
      <c r="AT42" s="21"/>
      <c r="AU42" s="22"/>
      <c r="AV42" s="22"/>
      <c r="AW42" s="22"/>
      <c r="AX42" s="22"/>
      <c r="AY42" s="22"/>
      <c r="AZ42" s="22"/>
      <c r="BA42" s="21"/>
      <c r="BB42" s="22"/>
      <c r="BC42" s="22"/>
      <c r="BD42" s="21"/>
      <c r="BE42" s="22"/>
      <c r="BF42" s="22"/>
      <c r="BG42" s="21">
        <v>104.72999999999999</v>
      </c>
      <c r="BH42" s="21">
        <v>16</v>
      </c>
      <c r="BI42" s="15">
        <f t="shared" si="0"/>
        <v>55639.009999999987</v>
      </c>
    </row>
    <row r="43" spans="1:61" x14ac:dyDescent="0.25">
      <c r="A43" s="4" t="s">
        <v>88</v>
      </c>
      <c r="B43" s="23">
        <v>901200012</v>
      </c>
      <c r="C43" s="14">
        <v>8976.58</v>
      </c>
      <c r="D43" s="14">
        <v>276</v>
      </c>
      <c r="E43" s="14">
        <v>8976.58</v>
      </c>
      <c r="F43" s="14">
        <v>276</v>
      </c>
      <c r="G43" s="21"/>
      <c r="H43" s="14"/>
      <c r="I43" s="14"/>
      <c r="J43" s="21">
        <v>3258.92</v>
      </c>
      <c r="K43" s="21">
        <v>724</v>
      </c>
      <c r="L43" s="4"/>
      <c r="M43" s="21"/>
      <c r="N43" s="21"/>
      <c r="O43" s="22"/>
      <c r="P43" s="22"/>
      <c r="Q43" s="21"/>
      <c r="R43" s="21"/>
      <c r="S43" s="22"/>
      <c r="T43" s="22"/>
      <c r="U43" s="21"/>
      <c r="V43" s="21"/>
      <c r="W43" s="14"/>
      <c r="X43" s="22"/>
      <c r="Y43" s="22"/>
      <c r="Z43" s="21">
        <v>58.96</v>
      </c>
      <c r="AA43" s="21">
        <v>20</v>
      </c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1"/>
      <c r="AP43" s="21"/>
      <c r="AQ43" s="22"/>
      <c r="AR43" s="22"/>
      <c r="AS43" s="21"/>
      <c r="AT43" s="21"/>
      <c r="AU43" s="22"/>
      <c r="AV43" s="22"/>
      <c r="AW43" s="22"/>
      <c r="AX43" s="22"/>
      <c r="AY43" s="22"/>
      <c r="AZ43" s="22"/>
      <c r="BA43" s="21"/>
      <c r="BB43" s="22"/>
      <c r="BC43" s="22"/>
      <c r="BD43" s="21"/>
      <c r="BE43" s="22"/>
      <c r="BF43" s="22"/>
      <c r="BG43" s="21">
        <v>35.06</v>
      </c>
      <c r="BH43" s="21">
        <v>8</v>
      </c>
      <c r="BI43" s="15">
        <f t="shared" si="0"/>
        <v>13357.520000000002</v>
      </c>
    </row>
    <row r="44" spans="1:61" x14ac:dyDescent="0.25">
      <c r="A44" s="4" t="s">
        <v>187</v>
      </c>
      <c r="B44" s="23">
        <v>420200032</v>
      </c>
      <c r="C44" s="14">
        <v>53908.72</v>
      </c>
      <c r="D44" s="14">
        <v>1180</v>
      </c>
      <c r="E44" s="14">
        <v>53908.72</v>
      </c>
      <c r="F44" s="14">
        <v>1180</v>
      </c>
      <c r="G44" s="21"/>
      <c r="H44" s="14"/>
      <c r="I44" s="14"/>
      <c r="J44" s="21">
        <v>35202.769999999997</v>
      </c>
      <c r="K44" s="21">
        <v>4704</v>
      </c>
      <c r="L44" s="4"/>
      <c r="M44" s="21"/>
      <c r="N44" s="21"/>
      <c r="O44" s="22"/>
      <c r="P44" s="22"/>
      <c r="Q44" s="21"/>
      <c r="R44" s="21"/>
      <c r="S44" s="22"/>
      <c r="T44" s="22"/>
      <c r="U44" s="21"/>
      <c r="V44" s="21"/>
      <c r="W44" s="14"/>
      <c r="X44" s="22"/>
      <c r="Y44" s="22"/>
      <c r="Z44" s="21"/>
      <c r="AA44" s="21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1"/>
      <c r="AP44" s="21"/>
      <c r="AQ44" s="22"/>
      <c r="AR44" s="22"/>
      <c r="AS44" s="21"/>
      <c r="AT44" s="21"/>
      <c r="AU44" s="22"/>
      <c r="AV44" s="22"/>
      <c r="AW44" s="22"/>
      <c r="AX44" s="22"/>
      <c r="AY44" s="22"/>
      <c r="AZ44" s="22"/>
      <c r="BA44" s="21"/>
      <c r="BB44" s="22"/>
      <c r="BC44" s="22"/>
      <c r="BD44" s="21"/>
      <c r="BE44" s="22"/>
      <c r="BF44" s="22"/>
      <c r="BG44" s="21"/>
      <c r="BH44" s="21"/>
      <c r="BI44" s="15">
        <f t="shared" si="0"/>
        <v>94995.489999999991</v>
      </c>
    </row>
    <row r="45" spans="1:61" x14ac:dyDescent="0.25">
      <c r="A45" s="4" t="s">
        <v>189</v>
      </c>
      <c r="B45" s="23">
        <v>420200052</v>
      </c>
      <c r="C45" s="14">
        <v>2883206.4100000006</v>
      </c>
      <c r="D45" s="14">
        <v>131843</v>
      </c>
      <c r="E45" s="14">
        <v>2883206.4100000006</v>
      </c>
      <c r="F45" s="14">
        <v>131843</v>
      </c>
      <c r="G45" s="21">
        <v>391112.50000000006</v>
      </c>
      <c r="H45" s="14"/>
      <c r="I45" s="14"/>
      <c r="J45" s="21">
        <v>33416.550000000003</v>
      </c>
      <c r="K45" s="21">
        <v>6262</v>
      </c>
      <c r="L45" s="4"/>
      <c r="M45" s="21"/>
      <c r="N45" s="21"/>
      <c r="O45" s="22"/>
      <c r="P45" s="22"/>
      <c r="Q45" s="21"/>
      <c r="R45" s="21"/>
      <c r="S45" s="22"/>
      <c r="T45" s="22"/>
      <c r="U45" s="21">
        <v>2280.85</v>
      </c>
      <c r="V45" s="21">
        <v>77</v>
      </c>
      <c r="W45" s="14"/>
      <c r="X45" s="22"/>
      <c r="Y45" s="22"/>
      <c r="Z45" s="21">
        <v>1752.4099999999999</v>
      </c>
      <c r="AA45" s="21">
        <v>460</v>
      </c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1"/>
      <c r="AP45" s="21"/>
      <c r="AQ45" s="22"/>
      <c r="AR45" s="22"/>
      <c r="AS45" s="21"/>
      <c r="AT45" s="21"/>
      <c r="AU45" s="22"/>
      <c r="AV45" s="22"/>
      <c r="AW45" s="22"/>
      <c r="AX45" s="22"/>
      <c r="AY45" s="22"/>
      <c r="AZ45" s="22"/>
      <c r="BA45" s="21"/>
      <c r="BB45" s="22"/>
      <c r="BC45" s="22"/>
      <c r="BD45" s="21"/>
      <c r="BE45" s="22"/>
      <c r="BF45" s="22"/>
      <c r="BG45" s="21">
        <v>14916.1</v>
      </c>
      <c r="BH45" s="21">
        <v>1144</v>
      </c>
      <c r="BI45" s="15">
        <f t="shared" si="0"/>
        <v>3466470.82</v>
      </c>
    </row>
    <row r="46" spans="1:61" x14ac:dyDescent="0.25">
      <c r="A46" s="4" t="s">
        <v>242</v>
      </c>
      <c r="B46" s="23">
        <v>50000005</v>
      </c>
      <c r="C46" s="14">
        <v>122218.3</v>
      </c>
      <c r="D46" s="14">
        <v>1344</v>
      </c>
      <c r="E46" s="14">
        <v>122218.3</v>
      </c>
      <c r="F46" s="14">
        <v>1344</v>
      </c>
      <c r="G46" s="21"/>
      <c r="H46" s="14"/>
      <c r="I46" s="14"/>
      <c r="J46" s="21"/>
      <c r="K46" s="21"/>
      <c r="L46" s="4"/>
      <c r="M46" s="21"/>
      <c r="N46" s="21"/>
      <c r="O46" s="22"/>
      <c r="P46" s="22"/>
      <c r="Q46" s="21"/>
      <c r="R46" s="21"/>
      <c r="S46" s="22"/>
      <c r="T46" s="22"/>
      <c r="U46" s="21"/>
      <c r="V46" s="21"/>
      <c r="W46" s="14"/>
      <c r="X46" s="22"/>
      <c r="Y46" s="22"/>
      <c r="Z46" s="21"/>
      <c r="AA46" s="21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1"/>
      <c r="AP46" s="21"/>
      <c r="AQ46" s="22"/>
      <c r="AR46" s="22"/>
      <c r="AS46" s="21"/>
      <c r="AT46" s="21"/>
      <c r="AU46" s="22"/>
      <c r="AV46" s="22"/>
      <c r="AW46" s="22"/>
      <c r="AX46" s="22"/>
      <c r="AY46" s="22"/>
      <c r="AZ46" s="22"/>
      <c r="BA46" s="21"/>
      <c r="BB46" s="22"/>
      <c r="BC46" s="22"/>
      <c r="BD46" s="21"/>
      <c r="BE46" s="22"/>
      <c r="BF46" s="22"/>
      <c r="BG46" s="21"/>
      <c r="BH46" s="21"/>
      <c r="BI46" s="15">
        <f t="shared" si="0"/>
        <v>123562.3</v>
      </c>
    </row>
    <row r="47" spans="1:61" x14ac:dyDescent="0.25">
      <c r="A47" s="4" t="s">
        <v>224</v>
      </c>
      <c r="B47" s="23">
        <v>740200049</v>
      </c>
      <c r="C47" s="14">
        <v>104593.65</v>
      </c>
      <c r="D47" s="14">
        <v>1716</v>
      </c>
      <c r="E47" s="14">
        <v>104593.65000000001</v>
      </c>
      <c r="F47" s="14">
        <v>1716</v>
      </c>
      <c r="G47" s="21">
        <v>10909.13</v>
      </c>
      <c r="H47" s="14"/>
      <c r="I47" s="14"/>
      <c r="J47" s="21"/>
      <c r="K47" s="21"/>
      <c r="L47" s="4"/>
      <c r="M47" s="21"/>
      <c r="N47" s="21"/>
      <c r="O47" s="22"/>
      <c r="P47" s="22"/>
      <c r="Q47" s="21"/>
      <c r="R47" s="21"/>
      <c r="S47" s="22"/>
      <c r="T47" s="22"/>
      <c r="U47" s="21"/>
      <c r="V47" s="21"/>
      <c r="W47" s="14"/>
      <c r="X47" s="22"/>
      <c r="Y47" s="22"/>
      <c r="Z47" s="21"/>
      <c r="AA47" s="21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1"/>
      <c r="AP47" s="21"/>
      <c r="AQ47" s="22"/>
      <c r="AR47" s="22"/>
      <c r="AS47" s="21"/>
      <c r="AT47" s="21"/>
      <c r="AU47" s="22"/>
      <c r="AV47" s="22"/>
      <c r="AW47" s="22"/>
      <c r="AX47" s="22"/>
      <c r="AY47" s="22"/>
      <c r="AZ47" s="22"/>
      <c r="BA47" s="21"/>
      <c r="BB47" s="22"/>
      <c r="BC47" s="22"/>
      <c r="BD47" s="21"/>
      <c r="BE47" s="22"/>
      <c r="BF47" s="22"/>
      <c r="BG47" s="21"/>
      <c r="BH47" s="21"/>
      <c r="BI47" s="15">
        <f t="shared" si="0"/>
        <v>117218.77999999998</v>
      </c>
    </row>
    <row r="48" spans="1:61" x14ac:dyDescent="0.25">
      <c r="A48" s="4" t="s">
        <v>165</v>
      </c>
      <c r="B48" s="23">
        <v>130077419</v>
      </c>
      <c r="C48" s="14">
        <v>5949.93</v>
      </c>
      <c r="D48" s="14">
        <v>29484</v>
      </c>
      <c r="E48" s="14">
        <v>5949.93</v>
      </c>
      <c r="F48" s="14">
        <v>29484</v>
      </c>
      <c r="G48" s="21">
        <v>185999.88</v>
      </c>
      <c r="H48" s="14"/>
      <c r="I48" s="14"/>
      <c r="J48" s="21"/>
      <c r="K48" s="21"/>
      <c r="L48" s="4"/>
      <c r="M48" s="21"/>
      <c r="N48" s="21"/>
      <c r="O48" s="22"/>
      <c r="P48" s="22"/>
      <c r="Q48" s="21"/>
      <c r="R48" s="21"/>
      <c r="S48" s="22"/>
      <c r="T48" s="22"/>
      <c r="U48" s="21"/>
      <c r="V48" s="21"/>
      <c r="W48" s="14"/>
      <c r="X48" s="22"/>
      <c r="Y48" s="22"/>
      <c r="Z48" s="21"/>
      <c r="AA48" s="21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1"/>
      <c r="AP48" s="21"/>
      <c r="AQ48" s="22"/>
      <c r="AR48" s="22"/>
      <c r="AS48" s="21"/>
      <c r="AT48" s="21"/>
      <c r="AU48" s="22"/>
      <c r="AV48" s="22"/>
      <c r="AW48" s="22"/>
      <c r="AX48" s="22"/>
      <c r="AY48" s="22"/>
      <c r="AZ48" s="22"/>
      <c r="BA48" s="21"/>
      <c r="BB48" s="22"/>
      <c r="BC48" s="22"/>
      <c r="BD48" s="21"/>
      <c r="BE48" s="22"/>
      <c r="BF48" s="22"/>
      <c r="BG48" s="21"/>
      <c r="BH48" s="21"/>
      <c r="BI48" s="15">
        <f t="shared" si="0"/>
        <v>221433.81</v>
      </c>
    </row>
    <row r="49" spans="1:61" x14ac:dyDescent="0.25">
      <c r="A49" s="4" t="s">
        <v>231</v>
      </c>
      <c r="B49" s="23">
        <v>170077444</v>
      </c>
      <c r="C49" s="14">
        <v>80738.850000000006</v>
      </c>
      <c r="D49" s="14">
        <v>4184</v>
      </c>
      <c r="E49" s="14">
        <v>80738.850000000006</v>
      </c>
      <c r="F49" s="14">
        <v>4184</v>
      </c>
      <c r="G49" s="21"/>
      <c r="H49" s="14"/>
      <c r="I49" s="14"/>
      <c r="J49" s="21"/>
      <c r="K49" s="21"/>
      <c r="L49" s="4"/>
      <c r="M49" s="21"/>
      <c r="N49" s="21"/>
      <c r="O49" s="22"/>
      <c r="P49" s="22"/>
      <c r="Q49" s="21"/>
      <c r="R49" s="21"/>
      <c r="S49" s="22"/>
      <c r="T49" s="22"/>
      <c r="U49" s="21"/>
      <c r="V49" s="21"/>
      <c r="W49" s="14"/>
      <c r="X49" s="22"/>
      <c r="Y49" s="22"/>
      <c r="Z49" s="21"/>
      <c r="AA49" s="21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1"/>
      <c r="AP49" s="21"/>
      <c r="AQ49" s="22"/>
      <c r="AR49" s="22"/>
      <c r="AS49" s="21"/>
      <c r="AT49" s="21"/>
      <c r="AU49" s="22"/>
      <c r="AV49" s="22"/>
      <c r="AW49" s="22"/>
      <c r="AX49" s="22"/>
      <c r="AY49" s="22"/>
      <c r="AZ49" s="22"/>
      <c r="BA49" s="21"/>
      <c r="BB49" s="22"/>
      <c r="BC49" s="22"/>
      <c r="BD49" s="21"/>
      <c r="BE49" s="22"/>
      <c r="BF49" s="22"/>
      <c r="BG49" s="21">
        <v>51.41</v>
      </c>
      <c r="BH49" s="21">
        <v>8</v>
      </c>
      <c r="BI49" s="15">
        <f t="shared" si="0"/>
        <v>84982.260000000009</v>
      </c>
    </row>
    <row r="50" spans="1:61" x14ac:dyDescent="0.25">
      <c r="A50" s="4" t="s">
        <v>96</v>
      </c>
      <c r="B50" s="23">
        <v>50022601</v>
      </c>
      <c r="C50" s="14">
        <v>1472031.4400000002</v>
      </c>
      <c r="D50" s="14">
        <v>95132</v>
      </c>
      <c r="E50" s="14">
        <v>1472031.4400000002</v>
      </c>
      <c r="F50" s="14">
        <v>95132</v>
      </c>
      <c r="G50" s="21">
        <v>12436.580000000004</v>
      </c>
      <c r="H50" s="14"/>
      <c r="I50" s="14"/>
      <c r="J50" s="21">
        <v>102.12</v>
      </c>
      <c r="K50" s="21">
        <v>24</v>
      </c>
      <c r="L50" s="4">
        <v>54.349999999999994</v>
      </c>
      <c r="M50" s="21"/>
      <c r="N50" s="21"/>
      <c r="O50" s="22"/>
      <c r="P50" s="22"/>
      <c r="Q50" s="21"/>
      <c r="R50" s="21"/>
      <c r="S50" s="22"/>
      <c r="T50" s="22"/>
      <c r="U50" s="21"/>
      <c r="V50" s="21"/>
      <c r="W50" s="14"/>
      <c r="X50" s="22"/>
      <c r="Y50" s="22"/>
      <c r="Z50" s="21"/>
      <c r="AA50" s="21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1"/>
      <c r="AP50" s="21"/>
      <c r="AQ50" s="22"/>
      <c r="AR50" s="22"/>
      <c r="AS50" s="21"/>
      <c r="AT50" s="21"/>
      <c r="AU50" s="22"/>
      <c r="AV50" s="22"/>
      <c r="AW50" s="22"/>
      <c r="AX50" s="22"/>
      <c r="AY50" s="22"/>
      <c r="AZ50" s="22"/>
      <c r="BA50" s="21"/>
      <c r="BB50" s="22"/>
      <c r="BC50" s="22"/>
      <c r="BD50" s="21"/>
      <c r="BE50" s="22"/>
      <c r="BF50" s="22"/>
      <c r="BG50" s="21">
        <v>5323.01</v>
      </c>
      <c r="BH50" s="21">
        <v>538</v>
      </c>
      <c r="BI50" s="15">
        <f t="shared" si="0"/>
        <v>1585641.5000000002</v>
      </c>
    </row>
    <row r="51" spans="1:61" x14ac:dyDescent="0.25">
      <c r="A51" s="4" t="s">
        <v>95</v>
      </c>
      <c r="B51" s="23">
        <v>50012101</v>
      </c>
      <c r="C51" s="14">
        <v>616297.40999999992</v>
      </c>
      <c r="D51" s="14">
        <v>123032.1</v>
      </c>
      <c r="E51" s="14">
        <v>616297.40999999992</v>
      </c>
      <c r="F51" s="14">
        <v>123032.1</v>
      </c>
      <c r="G51" s="21">
        <v>824914.82000000018</v>
      </c>
      <c r="H51" s="14"/>
      <c r="I51" s="14"/>
      <c r="J51" s="21"/>
      <c r="K51" s="21"/>
      <c r="L51" s="4"/>
      <c r="M51" s="21"/>
      <c r="N51" s="21"/>
      <c r="O51" s="22"/>
      <c r="P51" s="22"/>
      <c r="Q51" s="21"/>
      <c r="R51" s="21"/>
      <c r="S51" s="22"/>
      <c r="T51" s="22"/>
      <c r="U51" s="21"/>
      <c r="V51" s="21"/>
      <c r="W51" s="14"/>
      <c r="X51" s="22">
        <v>53718.28</v>
      </c>
      <c r="Y51" s="22"/>
      <c r="Z51" s="21"/>
      <c r="AA51" s="21"/>
      <c r="AB51" s="22">
        <v>12627.4</v>
      </c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1"/>
      <c r="AP51" s="21"/>
      <c r="AQ51" s="22"/>
      <c r="AR51" s="22"/>
      <c r="AS51" s="21"/>
      <c r="AT51" s="21"/>
      <c r="AU51" s="22"/>
      <c r="AV51" s="22"/>
      <c r="AW51" s="22"/>
      <c r="AX51" s="22"/>
      <c r="AY51" s="22"/>
      <c r="AZ51" s="22">
        <v>548.15</v>
      </c>
      <c r="BA51" s="21">
        <v>17182.59</v>
      </c>
      <c r="BB51" s="22"/>
      <c r="BC51" s="22"/>
      <c r="BD51" s="21"/>
      <c r="BE51" s="22"/>
      <c r="BF51" s="22">
        <v>24638.400000000001</v>
      </c>
      <c r="BG51" s="21">
        <v>3386.14</v>
      </c>
      <c r="BH51" s="21">
        <v>295</v>
      </c>
      <c r="BI51" s="15">
        <f t="shared" si="0"/>
        <v>1676640.2899999998</v>
      </c>
    </row>
    <row r="52" spans="1:61" x14ac:dyDescent="0.25">
      <c r="A52" s="4" t="s">
        <v>36</v>
      </c>
      <c r="B52" s="23">
        <v>50020401</v>
      </c>
      <c r="C52" s="14">
        <v>9646055.6800000034</v>
      </c>
      <c r="D52" s="14">
        <v>263351</v>
      </c>
      <c r="E52" s="14">
        <v>9646055.6800000034</v>
      </c>
      <c r="F52" s="14">
        <v>263351</v>
      </c>
      <c r="G52" s="21">
        <v>206634.02000000002</v>
      </c>
      <c r="H52" s="14"/>
      <c r="I52" s="14"/>
      <c r="J52" s="21">
        <v>277326.78999999998</v>
      </c>
      <c r="K52" s="21">
        <v>20734</v>
      </c>
      <c r="L52" s="4"/>
      <c r="M52" s="21">
        <v>28343.96</v>
      </c>
      <c r="N52" s="21">
        <v>702</v>
      </c>
      <c r="O52" s="22">
        <v>1119636.27</v>
      </c>
      <c r="P52" s="22">
        <v>1352</v>
      </c>
      <c r="Q52" s="21">
        <v>1053048.47</v>
      </c>
      <c r="R52" s="21">
        <v>41482</v>
      </c>
      <c r="S52" s="22">
        <v>450985.97000000009</v>
      </c>
      <c r="T52" s="22">
        <v>29609</v>
      </c>
      <c r="U52" s="21">
        <v>764500.92999999993</v>
      </c>
      <c r="V52" s="21">
        <v>40522</v>
      </c>
      <c r="W52" s="14"/>
      <c r="X52" s="22"/>
      <c r="Y52" s="22"/>
      <c r="Z52" s="21">
        <v>5308.8</v>
      </c>
      <c r="AA52" s="21">
        <v>852</v>
      </c>
      <c r="AB52" s="22"/>
      <c r="AC52" s="22"/>
      <c r="AD52" s="22">
        <v>17329.47</v>
      </c>
      <c r="AE52" s="22"/>
      <c r="AF52" s="22"/>
      <c r="AG52" s="22"/>
      <c r="AH52" s="22"/>
      <c r="AI52" s="22">
        <v>109.24</v>
      </c>
      <c r="AJ52" s="22">
        <v>18</v>
      </c>
      <c r="AK52" s="22"/>
      <c r="AL52" s="22"/>
      <c r="AM52" s="22">
        <v>1395.5199999999998</v>
      </c>
      <c r="AN52" s="22">
        <v>128</v>
      </c>
      <c r="AO52" s="21">
        <v>75682.55</v>
      </c>
      <c r="AP52" s="21">
        <v>637</v>
      </c>
      <c r="AQ52" s="22">
        <v>103298.73000000001</v>
      </c>
      <c r="AR52" s="22">
        <v>2060</v>
      </c>
      <c r="AS52" s="21">
        <v>660058.97</v>
      </c>
      <c r="AT52" s="21">
        <v>10405</v>
      </c>
      <c r="AU52" s="22"/>
      <c r="AV52" s="22"/>
      <c r="AW52" s="22"/>
      <c r="AX52" s="22"/>
      <c r="AY52" s="22"/>
      <c r="AZ52" s="22">
        <f>1153.84+8451.75</f>
        <v>9605.59</v>
      </c>
      <c r="BA52" s="21"/>
      <c r="BB52" s="22"/>
      <c r="BC52" s="22"/>
      <c r="BD52" s="21"/>
      <c r="BE52" s="22"/>
      <c r="BF52" s="22"/>
      <c r="BG52" s="21">
        <v>14438.82</v>
      </c>
      <c r="BH52" s="21">
        <v>1420</v>
      </c>
      <c r="BI52" s="15">
        <f t="shared" si="0"/>
        <v>14847031.779999997</v>
      </c>
    </row>
    <row r="53" spans="1:61" x14ac:dyDescent="0.25">
      <c r="A53" s="4" t="s">
        <v>249</v>
      </c>
      <c r="B53" s="23">
        <v>50077481</v>
      </c>
      <c r="C53" s="14">
        <v>6529.41</v>
      </c>
      <c r="D53" s="14">
        <v>28</v>
      </c>
      <c r="E53" s="14">
        <v>6529.41</v>
      </c>
      <c r="F53" s="14">
        <v>28</v>
      </c>
      <c r="G53" s="21"/>
      <c r="H53" s="14"/>
      <c r="I53" s="14"/>
      <c r="J53" s="21"/>
      <c r="K53" s="21"/>
      <c r="L53" s="4"/>
      <c r="M53" s="21"/>
      <c r="N53" s="21"/>
      <c r="O53" s="22"/>
      <c r="P53" s="22"/>
      <c r="Q53" s="21"/>
      <c r="R53" s="21"/>
      <c r="S53" s="22"/>
      <c r="T53" s="22"/>
      <c r="U53" s="21"/>
      <c r="V53" s="21"/>
      <c r="W53" s="14"/>
      <c r="X53" s="22"/>
      <c r="Y53" s="22"/>
      <c r="Z53" s="21"/>
      <c r="AA53" s="21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1"/>
      <c r="AP53" s="21"/>
      <c r="AQ53" s="22"/>
      <c r="AR53" s="22"/>
      <c r="AS53" s="21"/>
      <c r="AT53" s="21"/>
      <c r="AU53" s="22"/>
      <c r="AV53" s="22"/>
      <c r="AW53" s="22"/>
      <c r="AX53" s="22"/>
      <c r="AY53" s="22"/>
      <c r="AZ53" s="22"/>
      <c r="BA53" s="21"/>
      <c r="BB53" s="22"/>
      <c r="BC53" s="22"/>
      <c r="BD53" s="21"/>
      <c r="BE53" s="22"/>
      <c r="BF53" s="22"/>
      <c r="BG53" s="21"/>
      <c r="BH53" s="21"/>
      <c r="BI53" s="15">
        <f t="shared" si="0"/>
        <v>6557.41</v>
      </c>
    </row>
    <row r="54" spans="1:61" x14ac:dyDescent="0.25">
      <c r="A54" s="4" t="s">
        <v>247</v>
      </c>
      <c r="B54" s="23">
        <v>50043801</v>
      </c>
      <c r="C54" s="14">
        <v>373832</v>
      </c>
      <c r="D54" s="14">
        <v>28532</v>
      </c>
      <c r="E54" s="14">
        <v>374080.14</v>
      </c>
      <c r="F54" s="14">
        <v>28532</v>
      </c>
      <c r="G54" s="21"/>
      <c r="H54" s="14"/>
      <c r="I54" s="14"/>
      <c r="J54" s="21"/>
      <c r="K54" s="21"/>
      <c r="L54" s="4"/>
      <c r="M54" s="21"/>
      <c r="N54" s="21"/>
      <c r="O54" s="22"/>
      <c r="P54" s="22"/>
      <c r="Q54" s="21"/>
      <c r="R54" s="21"/>
      <c r="S54" s="22"/>
      <c r="T54" s="22"/>
      <c r="U54" s="21">
        <v>30.15</v>
      </c>
      <c r="V54" s="21">
        <v>0</v>
      </c>
      <c r="W54" s="14"/>
      <c r="X54" s="22"/>
      <c r="Y54" s="22"/>
      <c r="Z54" s="21"/>
      <c r="AA54" s="21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1"/>
      <c r="AP54" s="21"/>
      <c r="AQ54" s="22"/>
      <c r="AR54" s="22"/>
      <c r="AS54" s="21"/>
      <c r="AT54" s="21"/>
      <c r="AU54" s="22"/>
      <c r="AV54" s="22"/>
      <c r="AW54" s="22"/>
      <c r="AX54" s="22"/>
      <c r="AY54" s="22"/>
      <c r="AZ54" s="22"/>
      <c r="BA54" s="21"/>
      <c r="BB54" s="22"/>
      <c r="BC54" s="22"/>
      <c r="BD54" s="21"/>
      <c r="BE54" s="22"/>
      <c r="BF54" s="22"/>
      <c r="BG54" s="21">
        <v>203.51000000000002</v>
      </c>
      <c r="BH54" s="21">
        <v>40</v>
      </c>
      <c r="BI54" s="15">
        <f t="shared" si="0"/>
        <v>402637.66000000003</v>
      </c>
    </row>
    <row r="55" spans="1:61" x14ac:dyDescent="0.25">
      <c r="A55" s="4" t="s">
        <v>122</v>
      </c>
      <c r="B55" s="23">
        <v>10000214</v>
      </c>
      <c r="C55" s="14">
        <v>70092.37</v>
      </c>
      <c r="D55" s="14">
        <v>1992</v>
      </c>
      <c r="E55" s="14">
        <v>70092.37</v>
      </c>
      <c r="F55" s="14">
        <v>1992</v>
      </c>
      <c r="G55" s="21"/>
      <c r="H55" s="14"/>
      <c r="I55" s="14"/>
      <c r="J55" s="21"/>
      <c r="K55" s="21"/>
      <c r="L55" s="4"/>
      <c r="M55" s="21"/>
      <c r="N55" s="21"/>
      <c r="O55" s="22"/>
      <c r="P55" s="22"/>
      <c r="Q55" s="21"/>
      <c r="R55" s="21"/>
      <c r="S55" s="22"/>
      <c r="T55" s="22"/>
      <c r="U55" s="21"/>
      <c r="V55" s="21"/>
      <c r="W55" s="14"/>
      <c r="X55" s="22"/>
      <c r="Y55" s="22"/>
      <c r="Z55" s="21"/>
      <c r="AA55" s="21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1"/>
      <c r="AP55" s="21"/>
      <c r="AQ55" s="22"/>
      <c r="AR55" s="22"/>
      <c r="AS55" s="21"/>
      <c r="AT55" s="21"/>
      <c r="AU55" s="22"/>
      <c r="AV55" s="22"/>
      <c r="AW55" s="22"/>
      <c r="AX55" s="22"/>
      <c r="AY55" s="22"/>
      <c r="AZ55" s="22"/>
      <c r="BA55" s="21"/>
      <c r="BB55" s="22"/>
      <c r="BC55" s="22"/>
      <c r="BD55" s="21"/>
      <c r="BE55" s="22"/>
      <c r="BF55" s="22"/>
      <c r="BG55" s="21">
        <v>187.32</v>
      </c>
      <c r="BH55" s="21">
        <v>8</v>
      </c>
      <c r="BI55" s="15">
        <f t="shared" si="0"/>
        <v>72279.69</v>
      </c>
    </row>
    <row r="56" spans="1:61" x14ac:dyDescent="0.25">
      <c r="A56" s="4" t="s">
        <v>207</v>
      </c>
      <c r="B56" s="23">
        <v>90000019</v>
      </c>
      <c r="C56" s="14">
        <v>9024.84</v>
      </c>
      <c r="D56" s="14">
        <v>112</v>
      </c>
      <c r="E56" s="14">
        <v>9024.84</v>
      </c>
      <c r="F56" s="14">
        <v>112</v>
      </c>
      <c r="G56" s="21"/>
      <c r="H56" s="14"/>
      <c r="I56" s="14"/>
      <c r="J56" s="21"/>
      <c r="K56" s="21"/>
      <c r="L56" s="4"/>
      <c r="M56" s="21"/>
      <c r="N56" s="21"/>
      <c r="O56" s="22"/>
      <c r="P56" s="22"/>
      <c r="Q56" s="21">
        <v>1934032.07</v>
      </c>
      <c r="R56" s="21">
        <v>66479</v>
      </c>
      <c r="S56" s="22"/>
      <c r="T56" s="22"/>
      <c r="U56" s="21"/>
      <c r="V56" s="21"/>
      <c r="W56" s="14"/>
      <c r="X56" s="22"/>
      <c r="Y56" s="22"/>
      <c r="Z56" s="21"/>
      <c r="AA56" s="21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1"/>
      <c r="AP56" s="21"/>
      <c r="AQ56" s="22"/>
      <c r="AR56" s="22"/>
      <c r="AS56" s="21"/>
      <c r="AT56" s="21"/>
      <c r="AU56" s="22"/>
      <c r="AV56" s="22"/>
      <c r="AW56" s="22"/>
      <c r="AX56" s="22"/>
      <c r="AY56" s="22"/>
      <c r="AZ56" s="22"/>
      <c r="BA56" s="21"/>
      <c r="BB56" s="22"/>
      <c r="BC56" s="22"/>
      <c r="BD56" s="21"/>
      <c r="BE56" s="22"/>
      <c r="BF56" s="22"/>
      <c r="BG56" s="21"/>
      <c r="BH56" s="21"/>
      <c r="BI56" s="15">
        <f t="shared" si="0"/>
        <v>2009647.91</v>
      </c>
    </row>
    <row r="57" spans="1:61" x14ac:dyDescent="0.25">
      <c r="A57" s="4" t="s">
        <v>225</v>
      </c>
      <c r="B57" s="23">
        <v>27000002</v>
      </c>
      <c r="C57" s="14">
        <v>23515.29</v>
      </c>
      <c r="D57" s="14">
        <v>1396</v>
      </c>
      <c r="E57" s="14">
        <v>23764.190000000002</v>
      </c>
      <c r="F57" s="14">
        <v>1466</v>
      </c>
      <c r="G57" s="21"/>
      <c r="H57" s="14"/>
      <c r="I57" s="14"/>
      <c r="J57" s="21"/>
      <c r="K57" s="21"/>
      <c r="L57" s="4"/>
      <c r="M57" s="21"/>
      <c r="N57" s="21"/>
      <c r="O57" s="22"/>
      <c r="P57" s="22"/>
      <c r="Q57" s="21"/>
      <c r="R57" s="21"/>
      <c r="S57" s="22"/>
      <c r="T57" s="22"/>
      <c r="U57" s="21"/>
      <c r="V57" s="21"/>
      <c r="W57" s="14"/>
      <c r="X57" s="22"/>
      <c r="Y57" s="22"/>
      <c r="Z57" s="21"/>
      <c r="AA57" s="21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1"/>
      <c r="AP57" s="21"/>
      <c r="AQ57" s="22"/>
      <c r="AR57" s="22"/>
      <c r="AS57" s="21"/>
      <c r="AT57" s="21"/>
      <c r="AU57" s="22"/>
      <c r="AV57" s="22"/>
      <c r="AW57" s="22"/>
      <c r="AX57" s="22"/>
      <c r="AY57" s="22"/>
      <c r="AZ57" s="22"/>
      <c r="BA57" s="21"/>
      <c r="BB57" s="22"/>
      <c r="BC57" s="22"/>
      <c r="BD57" s="21"/>
      <c r="BE57" s="22"/>
      <c r="BF57" s="22"/>
      <c r="BG57" s="21"/>
      <c r="BH57" s="21"/>
      <c r="BI57" s="15">
        <f t="shared" si="0"/>
        <v>24911.29</v>
      </c>
    </row>
    <row r="58" spans="1:61" x14ac:dyDescent="0.25">
      <c r="A58" s="4" t="s">
        <v>239</v>
      </c>
      <c r="B58" s="23">
        <v>900200035</v>
      </c>
      <c r="C58" s="14">
        <v>85073.260000000009</v>
      </c>
      <c r="D58" s="14">
        <v>6448</v>
      </c>
      <c r="E58" s="14">
        <v>85073.26</v>
      </c>
      <c r="F58" s="14">
        <v>6448</v>
      </c>
      <c r="G58" s="21"/>
      <c r="H58" s="14"/>
      <c r="I58" s="14"/>
      <c r="J58" s="21"/>
      <c r="K58" s="21"/>
      <c r="L58" s="4"/>
      <c r="M58" s="21"/>
      <c r="N58" s="21"/>
      <c r="O58" s="22"/>
      <c r="P58" s="22"/>
      <c r="Q58" s="21"/>
      <c r="R58" s="21"/>
      <c r="S58" s="22"/>
      <c r="T58" s="22"/>
      <c r="U58" s="21"/>
      <c r="V58" s="21"/>
      <c r="W58" s="14"/>
      <c r="X58" s="22"/>
      <c r="Y58" s="22"/>
      <c r="Z58" s="21"/>
      <c r="AA58" s="21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1"/>
      <c r="AP58" s="21"/>
      <c r="AQ58" s="22"/>
      <c r="AR58" s="22"/>
      <c r="AS58" s="21"/>
      <c r="AT58" s="21"/>
      <c r="AU58" s="22"/>
      <c r="AV58" s="22"/>
      <c r="AW58" s="22"/>
      <c r="AX58" s="22"/>
      <c r="AY58" s="22"/>
      <c r="AZ58" s="22"/>
      <c r="BA58" s="21"/>
      <c r="BB58" s="22"/>
      <c r="BC58" s="22"/>
      <c r="BD58" s="21"/>
      <c r="BE58" s="22"/>
      <c r="BF58" s="22"/>
      <c r="BG58" s="21">
        <v>17.489999999999998</v>
      </c>
      <c r="BH58" s="21">
        <v>4</v>
      </c>
      <c r="BI58" s="15">
        <f t="shared" si="0"/>
        <v>91542.750000000015</v>
      </c>
    </row>
    <row r="59" spans="1:61" x14ac:dyDescent="0.25">
      <c r="A59" s="4" t="s">
        <v>53</v>
      </c>
      <c r="B59" s="23">
        <v>460200036</v>
      </c>
      <c r="C59" s="14">
        <v>1978031.2400000002</v>
      </c>
      <c r="D59" s="14">
        <v>64273</v>
      </c>
      <c r="E59" s="14">
        <v>1978098.7800000003</v>
      </c>
      <c r="F59" s="14">
        <v>64281</v>
      </c>
      <c r="G59" s="21">
        <v>18691.869999999995</v>
      </c>
      <c r="H59" s="14"/>
      <c r="I59" s="14"/>
      <c r="J59" s="21">
        <v>97112.3</v>
      </c>
      <c r="K59" s="21">
        <v>10537</v>
      </c>
      <c r="L59" s="4"/>
      <c r="M59" s="21">
        <v>3234</v>
      </c>
      <c r="N59" s="21">
        <v>72</v>
      </c>
      <c r="O59" s="22"/>
      <c r="P59" s="22"/>
      <c r="Q59" s="21"/>
      <c r="R59" s="21"/>
      <c r="S59" s="22"/>
      <c r="T59" s="22"/>
      <c r="U59" s="21">
        <v>55697.820000000014</v>
      </c>
      <c r="V59" s="21">
        <v>2178</v>
      </c>
      <c r="W59" s="14"/>
      <c r="X59" s="22"/>
      <c r="Y59" s="22"/>
      <c r="Z59" s="21">
        <v>182.05</v>
      </c>
      <c r="AA59" s="21">
        <v>36</v>
      </c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1">
        <v>13217.900000000001</v>
      </c>
      <c r="AP59" s="21">
        <v>144</v>
      </c>
      <c r="AQ59" s="22"/>
      <c r="AR59" s="22"/>
      <c r="AS59" s="21">
        <v>18.36</v>
      </c>
      <c r="AT59" s="21">
        <v>0</v>
      </c>
      <c r="AU59" s="22"/>
      <c r="AV59" s="22"/>
      <c r="AW59" s="22"/>
      <c r="AX59" s="22"/>
      <c r="AY59" s="22"/>
      <c r="AZ59" s="22">
        <v>1258.1599999999999</v>
      </c>
      <c r="BA59" s="21"/>
      <c r="BB59" s="22"/>
      <c r="BC59" s="22"/>
      <c r="BD59" s="21"/>
      <c r="BE59" s="22"/>
      <c r="BF59" s="22"/>
      <c r="BG59" s="21">
        <v>9623.4599999999991</v>
      </c>
      <c r="BH59" s="21">
        <v>751</v>
      </c>
      <c r="BI59" s="15">
        <f t="shared" si="0"/>
        <v>2255058.1600000011</v>
      </c>
    </row>
    <row r="60" spans="1:61" x14ac:dyDescent="0.25">
      <c r="A60" s="4" t="s">
        <v>68</v>
      </c>
      <c r="B60" s="23">
        <v>270065201</v>
      </c>
      <c r="C60" s="14">
        <v>85608.4</v>
      </c>
      <c r="D60" s="14">
        <v>1516</v>
      </c>
      <c r="E60" s="14">
        <v>85608.4</v>
      </c>
      <c r="F60" s="14">
        <v>1516</v>
      </c>
      <c r="G60" s="21"/>
      <c r="H60" s="14"/>
      <c r="I60" s="14"/>
      <c r="J60" s="21"/>
      <c r="K60" s="21"/>
      <c r="L60" s="4"/>
      <c r="M60" s="21"/>
      <c r="N60" s="21"/>
      <c r="O60" s="22"/>
      <c r="P60" s="22"/>
      <c r="Q60" s="21"/>
      <c r="R60" s="21"/>
      <c r="S60" s="22"/>
      <c r="T60" s="22"/>
      <c r="U60" s="21">
        <v>126.94</v>
      </c>
      <c r="V60" s="21">
        <v>28</v>
      </c>
      <c r="W60" s="14"/>
      <c r="X60" s="22"/>
      <c r="Y60" s="22"/>
      <c r="Z60" s="21"/>
      <c r="AA60" s="21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1"/>
      <c r="AP60" s="21"/>
      <c r="AQ60" s="22"/>
      <c r="AR60" s="22"/>
      <c r="AS60" s="21"/>
      <c r="AT60" s="21"/>
      <c r="AU60" s="22"/>
      <c r="AV60" s="22"/>
      <c r="AW60" s="22"/>
      <c r="AX60" s="22"/>
      <c r="AY60" s="22"/>
      <c r="AZ60" s="22"/>
      <c r="BA60" s="21"/>
      <c r="BB60" s="22"/>
      <c r="BC60" s="22"/>
      <c r="BD60" s="21"/>
      <c r="BE60" s="22"/>
      <c r="BF60" s="22"/>
      <c r="BG60" s="21"/>
      <c r="BH60" s="21"/>
      <c r="BI60" s="15">
        <f t="shared" si="0"/>
        <v>87279.34</v>
      </c>
    </row>
    <row r="61" spans="1:61" x14ac:dyDescent="0.25">
      <c r="A61" s="4" t="s">
        <v>281</v>
      </c>
      <c r="B61" s="23">
        <v>19177462</v>
      </c>
      <c r="C61" s="14">
        <v>92747.29</v>
      </c>
      <c r="D61" s="14">
        <v>2986</v>
      </c>
      <c r="E61" s="14">
        <v>92747.29</v>
      </c>
      <c r="F61" s="14">
        <v>2986</v>
      </c>
      <c r="G61" s="21"/>
      <c r="H61" s="14"/>
      <c r="I61" s="14"/>
      <c r="J61" s="21"/>
      <c r="K61" s="21"/>
      <c r="L61" s="4"/>
      <c r="M61" s="21"/>
      <c r="N61" s="21"/>
      <c r="O61" s="22"/>
      <c r="P61" s="22"/>
      <c r="Q61" s="21"/>
      <c r="R61" s="21"/>
      <c r="S61" s="22"/>
      <c r="T61" s="22"/>
      <c r="U61" s="21"/>
      <c r="V61" s="21"/>
      <c r="W61" s="14"/>
      <c r="X61" s="22"/>
      <c r="Y61" s="22"/>
      <c r="Z61" s="21"/>
      <c r="AA61" s="21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1"/>
      <c r="AP61" s="21"/>
      <c r="AQ61" s="22"/>
      <c r="AR61" s="22"/>
      <c r="AS61" s="21"/>
      <c r="AT61" s="21"/>
      <c r="AU61" s="22"/>
      <c r="AV61" s="22"/>
      <c r="AW61" s="22"/>
      <c r="AX61" s="22"/>
      <c r="AY61" s="22"/>
      <c r="AZ61" s="22"/>
      <c r="BA61" s="21"/>
      <c r="BB61" s="22"/>
      <c r="BC61" s="22"/>
      <c r="BD61" s="21"/>
      <c r="BE61" s="22"/>
      <c r="BF61" s="22"/>
      <c r="BG61" s="21"/>
      <c r="BH61" s="21"/>
      <c r="BI61" s="15">
        <f t="shared" si="0"/>
        <v>95733.29</v>
      </c>
    </row>
    <row r="62" spans="1:61" x14ac:dyDescent="0.25">
      <c r="A62" s="4" t="s">
        <v>65</v>
      </c>
      <c r="B62" s="23">
        <v>270000069</v>
      </c>
      <c r="C62" s="14">
        <v>124506.96</v>
      </c>
      <c r="D62" s="14">
        <v>498</v>
      </c>
      <c r="E62" s="14">
        <v>124506.95999999999</v>
      </c>
      <c r="F62" s="14">
        <v>498</v>
      </c>
      <c r="G62" s="21"/>
      <c r="H62" s="14"/>
      <c r="I62" s="14"/>
      <c r="J62" s="21">
        <v>9053.76</v>
      </c>
      <c r="K62" s="21">
        <v>143</v>
      </c>
      <c r="L62" s="4"/>
      <c r="M62" s="21"/>
      <c r="N62" s="21"/>
      <c r="O62" s="22"/>
      <c r="P62" s="22"/>
      <c r="Q62" s="21"/>
      <c r="R62" s="21"/>
      <c r="S62" s="22"/>
      <c r="T62" s="22"/>
      <c r="U62" s="21"/>
      <c r="V62" s="21"/>
      <c r="W62" s="14"/>
      <c r="X62" s="22"/>
      <c r="Y62" s="22"/>
      <c r="Z62" s="21"/>
      <c r="AA62" s="21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1"/>
      <c r="AP62" s="21"/>
      <c r="AQ62" s="22"/>
      <c r="AR62" s="22"/>
      <c r="AS62" s="21"/>
      <c r="AT62" s="21"/>
      <c r="AU62" s="22"/>
      <c r="AV62" s="22"/>
      <c r="AW62" s="22"/>
      <c r="AX62" s="22"/>
      <c r="AY62" s="22"/>
      <c r="AZ62" s="22"/>
      <c r="BA62" s="21"/>
      <c r="BB62" s="22"/>
      <c r="BC62" s="22"/>
      <c r="BD62" s="21"/>
      <c r="BE62" s="22"/>
      <c r="BF62" s="22"/>
      <c r="BG62" s="21"/>
      <c r="BH62" s="21"/>
      <c r="BI62" s="15">
        <f t="shared" si="0"/>
        <v>134201.72</v>
      </c>
    </row>
    <row r="63" spans="1:61" x14ac:dyDescent="0.25">
      <c r="A63" s="4" t="s">
        <v>164</v>
      </c>
      <c r="B63" s="23">
        <v>130066201</v>
      </c>
      <c r="C63" s="14">
        <v>178179.84999999998</v>
      </c>
      <c r="D63" s="14">
        <v>1395</v>
      </c>
      <c r="E63" s="14">
        <v>178179.85</v>
      </c>
      <c r="F63" s="14">
        <v>1395</v>
      </c>
      <c r="G63" s="21"/>
      <c r="H63" s="14"/>
      <c r="I63" s="14"/>
      <c r="J63" s="21">
        <v>62033.63</v>
      </c>
      <c r="K63" s="21">
        <v>9920</v>
      </c>
      <c r="L63" s="4"/>
      <c r="M63" s="21"/>
      <c r="N63" s="21"/>
      <c r="O63" s="22"/>
      <c r="P63" s="22"/>
      <c r="Q63" s="21"/>
      <c r="R63" s="21"/>
      <c r="S63" s="22"/>
      <c r="T63" s="22"/>
      <c r="U63" s="21"/>
      <c r="V63" s="21"/>
      <c r="W63" s="14"/>
      <c r="X63" s="22"/>
      <c r="Y63" s="22"/>
      <c r="Z63" s="21">
        <v>44.22</v>
      </c>
      <c r="AA63" s="21">
        <v>12</v>
      </c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1"/>
      <c r="AP63" s="21"/>
      <c r="AQ63" s="22"/>
      <c r="AR63" s="22"/>
      <c r="AS63" s="21"/>
      <c r="AT63" s="21"/>
      <c r="AU63" s="22"/>
      <c r="AV63" s="22"/>
      <c r="AW63" s="22"/>
      <c r="AX63" s="22"/>
      <c r="AY63" s="22"/>
      <c r="AZ63" s="22"/>
      <c r="BA63" s="21"/>
      <c r="BB63" s="22"/>
      <c r="BC63" s="22"/>
      <c r="BD63" s="21"/>
      <c r="BE63" s="22"/>
      <c r="BF63" s="22"/>
      <c r="BG63" s="21"/>
      <c r="BH63" s="21"/>
      <c r="BI63" s="15">
        <f t="shared" si="0"/>
        <v>251584.69999999992</v>
      </c>
    </row>
    <row r="64" spans="1:61" x14ac:dyDescent="0.25">
      <c r="A64" s="4" t="s">
        <v>137</v>
      </c>
      <c r="B64" s="23">
        <v>10054114</v>
      </c>
      <c r="C64" s="14">
        <v>571291.82999999996</v>
      </c>
      <c r="D64" s="14">
        <v>10426</v>
      </c>
      <c r="E64" s="14">
        <v>571291.82999999996</v>
      </c>
      <c r="F64" s="14">
        <v>10426</v>
      </c>
      <c r="G64" s="21"/>
      <c r="H64" s="14"/>
      <c r="I64" s="14"/>
      <c r="J64" s="21">
        <v>41807.599999999999</v>
      </c>
      <c r="K64" s="21">
        <v>6828</v>
      </c>
      <c r="L64" s="4"/>
      <c r="M64" s="21"/>
      <c r="N64" s="21"/>
      <c r="O64" s="22"/>
      <c r="P64" s="22"/>
      <c r="Q64" s="21"/>
      <c r="R64" s="21"/>
      <c r="S64" s="22"/>
      <c r="T64" s="22"/>
      <c r="U64" s="21">
        <v>13576.08</v>
      </c>
      <c r="V64" s="21">
        <v>368</v>
      </c>
      <c r="W64" s="14"/>
      <c r="X64" s="22"/>
      <c r="Y64" s="22"/>
      <c r="Z64" s="21">
        <v>203.13</v>
      </c>
      <c r="AA64" s="21">
        <v>34</v>
      </c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1"/>
      <c r="AP64" s="21"/>
      <c r="AQ64" s="22">
        <v>139.16</v>
      </c>
      <c r="AR64" s="22">
        <v>8</v>
      </c>
      <c r="AS64" s="21"/>
      <c r="AT64" s="21"/>
      <c r="AU64" s="22"/>
      <c r="AV64" s="22"/>
      <c r="AW64" s="22"/>
      <c r="AX64" s="22"/>
      <c r="AY64" s="22"/>
      <c r="AZ64" s="22">
        <v>313.17</v>
      </c>
      <c r="BA64" s="21"/>
      <c r="BB64" s="22"/>
      <c r="BC64" s="22"/>
      <c r="BD64" s="21">
        <v>5.76</v>
      </c>
      <c r="BE64" s="22"/>
      <c r="BF64" s="22"/>
      <c r="BG64" s="21">
        <v>2514.27</v>
      </c>
      <c r="BH64" s="21">
        <v>321</v>
      </c>
      <c r="BI64" s="15">
        <f t="shared" si="0"/>
        <v>647835.99999999988</v>
      </c>
    </row>
    <row r="65" spans="1:61" x14ac:dyDescent="0.25">
      <c r="A65" s="4" t="s">
        <v>66</v>
      </c>
      <c r="B65" s="23">
        <v>270064003</v>
      </c>
      <c r="C65" s="14">
        <v>107085.67</v>
      </c>
      <c r="D65" s="14">
        <v>908</v>
      </c>
      <c r="E65" s="14">
        <v>107085.67</v>
      </c>
      <c r="F65" s="14">
        <v>908</v>
      </c>
      <c r="G65" s="21">
        <v>7732.8499999999995</v>
      </c>
      <c r="H65" s="14"/>
      <c r="I65" s="14"/>
      <c r="J65" s="21"/>
      <c r="K65" s="21"/>
      <c r="L65" s="4"/>
      <c r="M65" s="21"/>
      <c r="N65" s="21"/>
      <c r="O65" s="22"/>
      <c r="P65" s="22"/>
      <c r="Q65" s="21"/>
      <c r="R65" s="21"/>
      <c r="S65" s="22"/>
      <c r="T65" s="22"/>
      <c r="U65" s="21"/>
      <c r="V65" s="21"/>
      <c r="W65" s="14"/>
      <c r="X65" s="22"/>
      <c r="Y65" s="22"/>
      <c r="Z65" s="21"/>
      <c r="AA65" s="21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1"/>
      <c r="AP65" s="21"/>
      <c r="AQ65" s="22"/>
      <c r="AR65" s="22"/>
      <c r="AS65" s="21"/>
      <c r="AT65" s="21"/>
      <c r="AU65" s="22"/>
      <c r="AV65" s="22"/>
      <c r="AW65" s="22"/>
      <c r="AX65" s="22"/>
      <c r="AY65" s="22"/>
      <c r="AZ65" s="22"/>
      <c r="BA65" s="21"/>
      <c r="BB65" s="22"/>
      <c r="BC65" s="22"/>
      <c r="BD65" s="21"/>
      <c r="BE65" s="22"/>
      <c r="BF65" s="22"/>
      <c r="BG65" s="21"/>
      <c r="BH65" s="21"/>
      <c r="BI65" s="15">
        <f t="shared" si="0"/>
        <v>115726.52</v>
      </c>
    </row>
    <row r="66" spans="1:61" x14ac:dyDescent="0.25">
      <c r="A66" s="4" t="s">
        <v>43</v>
      </c>
      <c r="B66" s="23">
        <v>10064111</v>
      </c>
      <c r="C66" s="14">
        <v>5744204.8700000001</v>
      </c>
      <c r="D66" s="14">
        <v>131047</v>
      </c>
      <c r="E66" s="14">
        <v>5744204.8700000001</v>
      </c>
      <c r="F66" s="14">
        <v>131047</v>
      </c>
      <c r="G66" s="21">
        <v>59016.51</v>
      </c>
      <c r="H66" s="14"/>
      <c r="I66" s="14"/>
      <c r="J66" s="21">
        <v>325360.26</v>
      </c>
      <c r="K66" s="21">
        <v>30507</v>
      </c>
      <c r="L66" s="4">
        <v>1.25</v>
      </c>
      <c r="M66" s="21">
        <v>27747.309999999998</v>
      </c>
      <c r="N66" s="21">
        <v>402</v>
      </c>
      <c r="O66" s="22"/>
      <c r="P66" s="22"/>
      <c r="Q66" s="21"/>
      <c r="R66" s="21"/>
      <c r="S66" s="22"/>
      <c r="T66" s="22"/>
      <c r="U66" s="21">
        <v>164816.26</v>
      </c>
      <c r="V66" s="21">
        <v>6650</v>
      </c>
      <c r="W66" s="14"/>
      <c r="X66" s="22"/>
      <c r="Y66" s="22"/>
      <c r="Z66" s="21">
        <v>232.60999999999999</v>
      </c>
      <c r="AA66" s="21">
        <v>44</v>
      </c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1">
        <v>7257.2399999999989</v>
      </c>
      <c r="AP66" s="21">
        <v>0</v>
      </c>
      <c r="AQ66" s="22"/>
      <c r="AR66" s="22"/>
      <c r="AS66" s="21">
        <v>1942.49</v>
      </c>
      <c r="AT66" s="21">
        <v>0</v>
      </c>
      <c r="AU66" s="22"/>
      <c r="AV66" s="22"/>
      <c r="AW66" s="22"/>
      <c r="AX66" s="22"/>
      <c r="AY66" s="22"/>
      <c r="AZ66" s="22">
        <v>29.88</v>
      </c>
      <c r="BA66" s="21">
        <v>11922.03</v>
      </c>
      <c r="BB66" s="22"/>
      <c r="BC66" s="22"/>
      <c r="BD66" s="21"/>
      <c r="BE66" s="22"/>
      <c r="BF66" s="22"/>
      <c r="BG66" s="21">
        <v>7731.27</v>
      </c>
      <c r="BH66" s="21">
        <v>788.85</v>
      </c>
      <c r="BI66" s="15">
        <f t="shared" si="0"/>
        <v>6519700.8299999991</v>
      </c>
    </row>
    <row r="67" spans="1:61" x14ac:dyDescent="0.25">
      <c r="A67" s="4" t="s">
        <v>190</v>
      </c>
      <c r="B67" s="23">
        <v>500200034</v>
      </c>
      <c r="C67" s="14">
        <v>68755.13</v>
      </c>
      <c r="D67" s="14">
        <v>1096</v>
      </c>
      <c r="E67" s="14">
        <v>68755.13</v>
      </c>
      <c r="F67" s="14">
        <v>1096</v>
      </c>
      <c r="G67" s="21"/>
      <c r="H67" s="14"/>
      <c r="I67" s="14"/>
      <c r="J67" s="21">
        <v>733.34999999999991</v>
      </c>
      <c r="K67" s="21">
        <v>120</v>
      </c>
      <c r="L67" s="4"/>
      <c r="M67" s="21"/>
      <c r="N67" s="21"/>
      <c r="O67" s="22"/>
      <c r="P67" s="22"/>
      <c r="Q67" s="21"/>
      <c r="R67" s="21"/>
      <c r="S67" s="22"/>
      <c r="T67" s="22"/>
      <c r="U67" s="21"/>
      <c r="V67" s="21"/>
      <c r="W67" s="14"/>
      <c r="X67" s="22"/>
      <c r="Y67" s="22"/>
      <c r="Z67" s="21"/>
      <c r="AA67" s="21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1"/>
      <c r="AP67" s="21"/>
      <c r="AQ67" s="22"/>
      <c r="AR67" s="22"/>
      <c r="AS67" s="21"/>
      <c r="AT67" s="21"/>
      <c r="AU67" s="22"/>
      <c r="AV67" s="22"/>
      <c r="AW67" s="22"/>
      <c r="AX67" s="22"/>
      <c r="AY67" s="22"/>
      <c r="AZ67" s="22"/>
      <c r="BA67" s="21"/>
      <c r="BB67" s="22"/>
      <c r="BC67" s="22"/>
      <c r="BD67" s="21"/>
      <c r="BE67" s="22"/>
      <c r="BF67" s="22"/>
      <c r="BG67" s="21"/>
      <c r="BH67" s="21"/>
      <c r="BI67" s="15">
        <f t="shared" si="0"/>
        <v>70704.48000000001</v>
      </c>
    </row>
    <row r="68" spans="1:61" x14ac:dyDescent="0.25">
      <c r="A68" s="4" t="s">
        <v>463</v>
      </c>
      <c r="B68" s="23">
        <v>801600025</v>
      </c>
      <c r="C68" s="14">
        <v>41851.21</v>
      </c>
      <c r="D68" s="14">
        <v>968</v>
      </c>
      <c r="E68" s="14">
        <v>41851.21</v>
      </c>
      <c r="F68" s="14">
        <v>968</v>
      </c>
      <c r="G68" s="21"/>
      <c r="H68" s="14"/>
      <c r="I68" s="14"/>
      <c r="J68" s="21"/>
      <c r="K68" s="21"/>
      <c r="L68" s="4"/>
      <c r="M68" s="21"/>
      <c r="N68" s="21"/>
      <c r="O68" s="22"/>
      <c r="P68" s="22"/>
      <c r="Q68" s="21"/>
      <c r="R68" s="21"/>
      <c r="S68" s="22"/>
      <c r="T68" s="22"/>
      <c r="U68" s="21"/>
      <c r="V68" s="21"/>
      <c r="W68" s="14"/>
      <c r="X68" s="22"/>
      <c r="Y68" s="22"/>
      <c r="Z68" s="21"/>
      <c r="AA68" s="21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1"/>
      <c r="AP68" s="21"/>
      <c r="AQ68" s="22"/>
      <c r="AR68" s="22"/>
      <c r="AS68" s="21"/>
      <c r="AT68" s="21"/>
      <c r="AU68" s="22"/>
      <c r="AV68" s="22"/>
      <c r="AW68" s="22"/>
      <c r="AX68" s="22"/>
      <c r="AY68" s="22"/>
      <c r="AZ68" s="22"/>
      <c r="BA68" s="21"/>
      <c r="BB68" s="22"/>
      <c r="BC68" s="22"/>
      <c r="BD68" s="21"/>
      <c r="BE68" s="22"/>
      <c r="BF68" s="22"/>
      <c r="BG68" s="21"/>
      <c r="BH68" s="21"/>
      <c r="BI68" s="15">
        <f t="shared" si="0"/>
        <v>42819.21</v>
      </c>
    </row>
    <row r="69" spans="1:61" x14ac:dyDescent="0.25">
      <c r="A69" s="4" t="s">
        <v>200</v>
      </c>
      <c r="B69" s="23">
        <v>705500004</v>
      </c>
      <c r="C69" s="14">
        <v>97416.569999999992</v>
      </c>
      <c r="D69" s="14">
        <v>11056</v>
      </c>
      <c r="E69" s="14">
        <v>97416.569999999992</v>
      </c>
      <c r="F69" s="14">
        <v>11056</v>
      </c>
      <c r="G69" s="21"/>
      <c r="H69" s="14"/>
      <c r="I69" s="14"/>
      <c r="J69" s="21">
        <v>287.16000000000003</v>
      </c>
      <c r="K69" s="21">
        <v>4</v>
      </c>
      <c r="L69" s="4"/>
      <c r="M69" s="21"/>
      <c r="N69" s="21"/>
      <c r="O69" s="22"/>
      <c r="P69" s="22"/>
      <c r="Q69" s="21"/>
      <c r="R69" s="21"/>
      <c r="S69" s="22"/>
      <c r="T69" s="22"/>
      <c r="U69" s="21"/>
      <c r="V69" s="21"/>
      <c r="W69" s="14"/>
      <c r="X69" s="22"/>
      <c r="Y69" s="22"/>
      <c r="Z69" s="21"/>
      <c r="AA69" s="21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1"/>
      <c r="AP69" s="21"/>
      <c r="AQ69" s="22"/>
      <c r="AR69" s="22"/>
      <c r="AS69" s="21"/>
      <c r="AT69" s="21"/>
      <c r="AU69" s="22"/>
      <c r="AV69" s="22"/>
      <c r="AW69" s="22"/>
      <c r="AX69" s="22"/>
      <c r="AY69" s="22"/>
      <c r="AZ69" s="22"/>
      <c r="BA69" s="21"/>
      <c r="BB69" s="22"/>
      <c r="BC69" s="22"/>
      <c r="BD69" s="21"/>
      <c r="BE69" s="22"/>
      <c r="BF69" s="22"/>
      <c r="BG69" s="21"/>
      <c r="BH69" s="21"/>
      <c r="BI69" s="15">
        <f t="shared" si="0"/>
        <v>108763.73</v>
      </c>
    </row>
    <row r="70" spans="1:61" x14ac:dyDescent="0.25">
      <c r="A70" s="4" t="s">
        <v>213</v>
      </c>
      <c r="B70" s="23">
        <v>90065207</v>
      </c>
      <c r="C70" s="14">
        <v>817419.65999999992</v>
      </c>
      <c r="D70" s="14">
        <v>25568</v>
      </c>
      <c r="E70" s="14">
        <v>817419.65999999992</v>
      </c>
      <c r="F70" s="14">
        <v>25568</v>
      </c>
      <c r="G70" s="21"/>
      <c r="H70" s="14"/>
      <c r="I70" s="14"/>
      <c r="J70" s="21"/>
      <c r="K70" s="21"/>
      <c r="L70" s="4"/>
      <c r="M70" s="21"/>
      <c r="N70" s="21"/>
      <c r="O70" s="22"/>
      <c r="P70" s="22"/>
      <c r="Q70" s="21"/>
      <c r="R70" s="21"/>
      <c r="S70" s="22"/>
      <c r="T70" s="22"/>
      <c r="U70" s="21"/>
      <c r="V70" s="21"/>
      <c r="W70" s="14"/>
      <c r="X70" s="22"/>
      <c r="Y70" s="22"/>
      <c r="Z70" s="21"/>
      <c r="AA70" s="21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1"/>
      <c r="AP70" s="21"/>
      <c r="AQ70" s="22"/>
      <c r="AR70" s="22"/>
      <c r="AS70" s="21"/>
      <c r="AT70" s="21"/>
      <c r="AU70" s="22"/>
      <c r="AV70" s="22"/>
      <c r="AW70" s="22"/>
      <c r="AX70" s="22"/>
      <c r="AY70" s="22"/>
      <c r="AZ70" s="22"/>
      <c r="BA70" s="21"/>
      <c r="BB70" s="22"/>
      <c r="BC70" s="22"/>
      <c r="BD70" s="21"/>
      <c r="BE70" s="22"/>
      <c r="BF70" s="22"/>
      <c r="BG70" s="21">
        <v>3281.47</v>
      </c>
      <c r="BH70" s="21">
        <v>201</v>
      </c>
      <c r="BI70" s="15">
        <f t="shared" si="0"/>
        <v>846470.12999999989</v>
      </c>
    </row>
    <row r="71" spans="1:61" x14ac:dyDescent="0.25">
      <c r="A71" s="4" t="s">
        <v>246</v>
      </c>
      <c r="B71" s="23">
        <v>50000042</v>
      </c>
      <c r="C71" s="14">
        <v>58810.83</v>
      </c>
      <c r="D71" s="14">
        <v>0</v>
      </c>
      <c r="E71" s="14">
        <v>58810.83</v>
      </c>
      <c r="F71" s="14">
        <v>0</v>
      </c>
      <c r="G71" s="21"/>
      <c r="H71" s="14"/>
      <c r="I71" s="14"/>
      <c r="J71" s="21"/>
      <c r="K71" s="21"/>
      <c r="L71" s="4"/>
      <c r="M71" s="21"/>
      <c r="N71" s="21"/>
      <c r="O71" s="22"/>
      <c r="P71" s="22"/>
      <c r="Q71" s="21"/>
      <c r="R71" s="21"/>
      <c r="S71" s="22"/>
      <c r="T71" s="22"/>
      <c r="U71" s="21">
        <v>7453.22</v>
      </c>
      <c r="V71" s="21">
        <v>0</v>
      </c>
      <c r="W71" s="14"/>
      <c r="X71" s="22"/>
      <c r="Y71" s="22"/>
      <c r="Z71" s="21"/>
      <c r="AA71" s="21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1"/>
      <c r="AP71" s="21"/>
      <c r="AQ71" s="22"/>
      <c r="AR71" s="22"/>
      <c r="AS71" s="21"/>
      <c r="AT71" s="21"/>
      <c r="AU71" s="22"/>
      <c r="AV71" s="22"/>
      <c r="AW71" s="22"/>
      <c r="AX71" s="22"/>
      <c r="AY71" s="22"/>
      <c r="AZ71" s="22"/>
      <c r="BA71" s="21"/>
      <c r="BB71" s="22"/>
      <c r="BC71" s="22"/>
      <c r="BD71" s="21"/>
      <c r="BE71" s="22"/>
      <c r="BF71" s="22"/>
      <c r="BG71" s="21"/>
      <c r="BH71" s="21"/>
      <c r="BI71" s="15">
        <f t="shared" si="0"/>
        <v>66264.05</v>
      </c>
    </row>
    <row r="72" spans="1:61" x14ac:dyDescent="0.25">
      <c r="A72" s="4" t="s">
        <v>214</v>
      </c>
      <c r="B72" s="23">
        <v>90077428</v>
      </c>
      <c r="C72" s="14">
        <v>101442.91</v>
      </c>
      <c r="D72" s="14">
        <v>4464</v>
      </c>
      <c r="E72" s="14">
        <v>101442.91</v>
      </c>
      <c r="F72" s="14">
        <v>4464</v>
      </c>
      <c r="G72" s="21"/>
      <c r="H72" s="14"/>
      <c r="I72" s="14"/>
      <c r="J72" s="21"/>
      <c r="K72" s="21"/>
      <c r="L72" s="4"/>
      <c r="M72" s="21"/>
      <c r="N72" s="21"/>
      <c r="O72" s="22"/>
      <c r="P72" s="22"/>
      <c r="Q72" s="21"/>
      <c r="R72" s="21"/>
      <c r="S72" s="22"/>
      <c r="T72" s="22"/>
      <c r="U72" s="21"/>
      <c r="V72" s="21"/>
      <c r="W72" s="14"/>
      <c r="X72" s="22"/>
      <c r="Y72" s="22"/>
      <c r="Z72" s="21"/>
      <c r="AA72" s="21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1"/>
      <c r="AP72" s="21"/>
      <c r="AQ72" s="22"/>
      <c r="AR72" s="22"/>
      <c r="AS72" s="21"/>
      <c r="AT72" s="21"/>
      <c r="AU72" s="22"/>
      <c r="AV72" s="22"/>
      <c r="AW72" s="22"/>
      <c r="AX72" s="22"/>
      <c r="AY72" s="22"/>
      <c r="AZ72" s="22"/>
      <c r="BA72" s="21"/>
      <c r="BB72" s="22"/>
      <c r="BC72" s="22"/>
      <c r="BD72" s="21"/>
      <c r="BE72" s="22"/>
      <c r="BF72" s="22"/>
      <c r="BG72" s="21">
        <v>100.53</v>
      </c>
      <c r="BH72" s="21">
        <v>8</v>
      </c>
      <c r="BI72" s="15">
        <f t="shared" ref="BI72:BI135" si="1">SUM(C72:BH72)-E72-H72-F72</f>
        <v>106015.44</v>
      </c>
    </row>
    <row r="73" spans="1:61" x14ac:dyDescent="0.25">
      <c r="A73" s="4" t="s">
        <v>302</v>
      </c>
      <c r="B73" s="23">
        <v>250000127</v>
      </c>
      <c r="C73" s="14">
        <v>32291.03</v>
      </c>
      <c r="D73" s="14">
        <v>916</v>
      </c>
      <c r="E73" s="14">
        <v>32291.03</v>
      </c>
      <c r="F73" s="14">
        <v>916</v>
      </c>
      <c r="G73" s="21"/>
      <c r="H73" s="14"/>
      <c r="I73" s="14"/>
      <c r="J73" s="21"/>
      <c r="K73" s="21"/>
      <c r="L73" s="4"/>
      <c r="M73" s="21"/>
      <c r="N73" s="21"/>
      <c r="O73" s="22"/>
      <c r="P73" s="22"/>
      <c r="Q73" s="21"/>
      <c r="R73" s="21"/>
      <c r="S73" s="22"/>
      <c r="T73" s="22"/>
      <c r="U73" s="21"/>
      <c r="V73" s="21"/>
      <c r="W73" s="14"/>
      <c r="X73" s="22"/>
      <c r="Y73" s="22"/>
      <c r="Z73" s="21"/>
      <c r="AA73" s="21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1"/>
      <c r="AP73" s="21"/>
      <c r="AQ73" s="22"/>
      <c r="AR73" s="22"/>
      <c r="AS73" s="21"/>
      <c r="AT73" s="21"/>
      <c r="AU73" s="22"/>
      <c r="AV73" s="22"/>
      <c r="AW73" s="22"/>
      <c r="AX73" s="22"/>
      <c r="AY73" s="22"/>
      <c r="AZ73" s="22"/>
      <c r="BA73" s="21"/>
      <c r="BB73" s="22"/>
      <c r="BC73" s="22"/>
      <c r="BD73" s="21"/>
      <c r="BE73" s="22"/>
      <c r="BF73" s="22"/>
      <c r="BG73" s="21"/>
      <c r="BH73" s="21"/>
      <c r="BI73" s="15">
        <f t="shared" si="1"/>
        <v>33207.03</v>
      </c>
    </row>
    <row r="74" spans="1:61" x14ac:dyDescent="0.25">
      <c r="A74" s="4" t="s">
        <v>202</v>
      </c>
      <c r="B74" s="23">
        <v>941600009</v>
      </c>
      <c r="C74" s="14">
        <v>163545</v>
      </c>
      <c r="D74" s="14">
        <v>3268</v>
      </c>
      <c r="E74" s="14">
        <v>163635.21</v>
      </c>
      <c r="F74" s="14">
        <v>3272</v>
      </c>
      <c r="G74" s="21"/>
      <c r="H74" s="14"/>
      <c r="I74" s="14"/>
      <c r="J74" s="21">
        <v>10794.750000000002</v>
      </c>
      <c r="K74" s="21">
        <v>2220</v>
      </c>
      <c r="L74" s="4"/>
      <c r="M74" s="21"/>
      <c r="N74" s="21"/>
      <c r="O74" s="22"/>
      <c r="P74" s="22"/>
      <c r="Q74" s="21"/>
      <c r="R74" s="21"/>
      <c r="S74" s="22"/>
      <c r="T74" s="22"/>
      <c r="U74" s="21"/>
      <c r="V74" s="21"/>
      <c r="W74" s="14"/>
      <c r="X74" s="22"/>
      <c r="Y74" s="22"/>
      <c r="Z74" s="21"/>
      <c r="AA74" s="21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1"/>
      <c r="AP74" s="21"/>
      <c r="AQ74" s="22"/>
      <c r="AR74" s="22"/>
      <c r="AS74" s="21"/>
      <c r="AT74" s="21"/>
      <c r="AU74" s="22"/>
      <c r="AV74" s="22"/>
      <c r="AW74" s="22"/>
      <c r="AX74" s="22"/>
      <c r="AY74" s="22"/>
      <c r="AZ74" s="22"/>
      <c r="BA74" s="21"/>
      <c r="BB74" s="22"/>
      <c r="BC74" s="22"/>
      <c r="BD74" s="21"/>
      <c r="BE74" s="22"/>
      <c r="BF74" s="22"/>
      <c r="BG74" s="21">
        <v>175.06</v>
      </c>
      <c r="BH74" s="21">
        <v>12</v>
      </c>
      <c r="BI74" s="15">
        <f t="shared" si="1"/>
        <v>180014.80999999997</v>
      </c>
    </row>
    <row r="75" spans="1:61" x14ac:dyDescent="0.25">
      <c r="A75" s="4" t="s">
        <v>286</v>
      </c>
      <c r="B75" s="23">
        <v>19377430</v>
      </c>
      <c r="C75" s="14">
        <v>20807</v>
      </c>
      <c r="D75" s="14">
        <v>1428</v>
      </c>
      <c r="E75" s="14">
        <v>21093.75</v>
      </c>
      <c r="F75" s="14">
        <v>1428</v>
      </c>
      <c r="G75" s="21"/>
      <c r="H75" s="14"/>
      <c r="I75" s="14"/>
      <c r="J75" s="21"/>
      <c r="K75" s="21"/>
      <c r="L75" s="4"/>
      <c r="M75" s="21"/>
      <c r="N75" s="21"/>
      <c r="O75" s="22"/>
      <c r="P75" s="22"/>
      <c r="Q75" s="21"/>
      <c r="R75" s="21"/>
      <c r="S75" s="22"/>
      <c r="T75" s="22"/>
      <c r="U75" s="21"/>
      <c r="V75" s="21"/>
      <c r="W75" s="14"/>
      <c r="X75" s="22"/>
      <c r="Y75" s="22"/>
      <c r="Z75" s="21"/>
      <c r="AA75" s="21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1"/>
      <c r="AP75" s="21"/>
      <c r="AQ75" s="22"/>
      <c r="AR75" s="22"/>
      <c r="AS75" s="21"/>
      <c r="AT75" s="21"/>
      <c r="AU75" s="22"/>
      <c r="AV75" s="22"/>
      <c r="AW75" s="22"/>
      <c r="AX75" s="22"/>
      <c r="AY75" s="22"/>
      <c r="AZ75" s="22"/>
      <c r="BA75" s="21"/>
      <c r="BB75" s="22"/>
      <c r="BC75" s="22"/>
      <c r="BD75" s="21"/>
      <c r="BE75" s="22"/>
      <c r="BF75" s="22"/>
      <c r="BG75" s="21"/>
      <c r="BH75" s="21"/>
      <c r="BI75" s="15">
        <f t="shared" si="1"/>
        <v>22235</v>
      </c>
    </row>
    <row r="76" spans="1:61" x14ac:dyDescent="0.25">
      <c r="A76" s="4" t="s">
        <v>84</v>
      </c>
      <c r="B76" s="23">
        <v>900200047</v>
      </c>
      <c r="C76" s="14">
        <v>52290</v>
      </c>
      <c r="D76" s="14">
        <v>1956</v>
      </c>
      <c r="E76" s="14">
        <v>52471.82</v>
      </c>
      <c r="F76" s="14">
        <v>1956</v>
      </c>
      <c r="G76" s="21"/>
      <c r="H76" s="14"/>
      <c r="I76" s="14"/>
      <c r="J76" s="21">
        <v>66655.200000000012</v>
      </c>
      <c r="K76" s="21">
        <v>11024</v>
      </c>
      <c r="L76" s="4"/>
      <c r="M76" s="21"/>
      <c r="N76" s="21"/>
      <c r="O76" s="22"/>
      <c r="P76" s="22"/>
      <c r="Q76" s="21"/>
      <c r="R76" s="21"/>
      <c r="S76" s="22"/>
      <c r="T76" s="22"/>
      <c r="U76" s="21"/>
      <c r="V76" s="21"/>
      <c r="W76" s="14"/>
      <c r="X76" s="22"/>
      <c r="Y76" s="22"/>
      <c r="Z76" s="21">
        <v>154.5</v>
      </c>
      <c r="AA76" s="21">
        <v>40</v>
      </c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1"/>
      <c r="AP76" s="21"/>
      <c r="AQ76" s="22"/>
      <c r="AR76" s="22"/>
      <c r="AS76" s="21"/>
      <c r="AT76" s="21"/>
      <c r="AU76" s="22"/>
      <c r="AV76" s="22"/>
      <c r="AW76" s="22"/>
      <c r="AX76" s="22"/>
      <c r="AY76" s="22"/>
      <c r="AZ76" s="22"/>
      <c r="BA76" s="21"/>
      <c r="BB76" s="22"/>
      <c r="BC76" s="22"/>
      <c r="BD76" s="21"/>
      <c r="BE76" s="22"/>
      <c r="BF76" s="22"/>
      <c r="BG76" s="21">
        <v>220.02</v>
      </c>
      <c r="BH76" s="21">
        <v>12</v>
      </c>
      <c r="BI76" s="15">
        <f t="shared" si="1"/>
        <v>132351.72</v>
      </c>
    </row>
    <row r="77" spans="1:61" x14ac:dyDescent="0.25">
      <c r="A77" s="4" t="s">
        <v>183</v>
      </c>
      <c r="B77" s="23">
        <v>250000181</v>
      </c>
      <c r="C77" s="14">
        <v>15456.25</v>
      </c>
      <c r="D77" s="14">
        <v>40</v>
      </c>
      <c r="E77" s="14">
        <v>15456.25</v>
      </c>
      <c r="F77" s="14">
        <v>40</v>
      </c>
      <c r="G77" s="21"/>
      <c r="H77" s="14"/>
      <c r="I77" s="14"/>
      <c r="J77" s="21">
        <v>7452.1399999999994</v>
      </c>
      <c r="K77" s="21">
        <v>912</v>
      </c>
      <c r="L77" s="4"/>
      <c r="M77" s="21"/>
      <c r="N77" s="21"/>
      <c r="O77" s="22"/>
      <c r="P77" s="22"/>
      <c r="Q77" s="21"/>
      <c r="R77" s="21"/>
      <c r="S77" s="22"/>
      <c r="T77" s="22"/>
      <c r="U77" s="21"/>
      <c r="V77" s="21"/>
      <c r="W77" s="14"/>
      <c r="X77" s="22"/>
      <c r="Y77" s="22"/>
      <c r="Z77" s="21"/>
      <c r="AA77" s="21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1"/>
      <c r="AP77" s="21"/>
      <c r="AQ77" s="22"/>
      <c r="AR77" s="22"/>
      <c r="AS77" s="21"/>
      <c r="AT77" s="21"/>
      <c r="AU77" s="22"/>
      <c r="AV77" s="22"/>
      <c r="AW77" s="22"/>
      <c r="AX77" s="22"/>
      <c r="AY77" s="22"/>
      <c r="AZ77" s="22"/>
      <c r="BA77" s="21"/>
      <c r="BB77" s="22"/>
      <c r="BC77" s="22"/>
      <c r="BD77" s="21"/>
      <c r="BE77" s="22"/>
      <c r="BF77" s="22"/>
      <c r="BG77" s="21">
        <v>61.26</v>
      </c>
      <c r="BH77" s="21">
        <v>12</v>
      </c>
      <c r="BI77" s="15">
        <f t="shared" si="1"/>
        <v>23933.65</v>
      </c>
    </row>
    <row r="78" spans="1:61" x14ac:dyDescent="0.25">
      <c r="A78" s="4" t="s">
        <v>155</v>
      </c>
      <c r="B78" s="23">
        <v>19466203</v>
      </c>
      <c r="C78" s="14">
        <v>2401874.0099999993</v>
      </c>
      <c r="D78" s="14">
        <v>7153</v>
      </c>
      <c r="E78" s="14">
        <v>2401874.0099999993</v>
      </c>
      <c r="F78" s="14">
        <v>7153</v>
      </c>
      <c r="G78" s="21"/>
      <c r="H78" s="14"/>
      <c r="I78" s="14"/>
      <c r="J78" s="21">
        <v>275122.58</v>
      </c>
      <c r="K78" s="21">
        <v>8753</v>
      </c>
      <c r="L78" s="4"/>
      <c r="M78" s="21"/>
      <c r="N78" s="21"/>
      <c r="O78" s="22"/>
      <c r="P78" s="22"/>
      <c r="Q78" s="21"/>
      <c r="R78" s="21"/>
      <c r="S78" s="22"/>
      <c r="T78" s="22"/>
      <c r="U78" s="21">
        <v>184233.13999999998</v>
      </c>
      <c r="V78" s="21">
        <v>2705</v>
      </c>
      <c r="W78" s="14"/>
      <c r="X78" s="22"/>
      <c r="Y78" s="22"/>
      <c r="Z78" s="21"/>
      <c r="AA78" s="21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1">
        <v>1229388.03</v>
      </c>
      <c r="AP78" s="21">
        <v>5893</v>
      </c>
      <c r="AQ78" s="22"/>
      <c r="AR78" s="22"/>
      <c r="AS78" s="21"/>
      <c r="AT78" s="21"/>
      <c r="AU78" s="22"/>
      <c r="AV78" s="22"/>
      <c r="AW78" s="22"/>
      <c r="AX78" s="22"/>
      <c r="AY78" s="22"/>
      <c r="AZ78" s="22"/>
      <c r="BA78" s="21"/>
      <c r="BB78" s="22"/>
      <c r="BC78" s="22"/>
      <c r="BD78" s="21"/>
      <c r="BE78" s="22"/>
      <c r="BF78" s="22"/>
      <c r="BG78" s="21">
        <v>1765.43</v>
      </c>
      <c r="BH78" s="21">
        <v>39</v>
      </c>
      <c r="BI78" s="15">
        <f t="shared" si="1"/>
        <v>4116926.189999999</v>
      </c>
    </row>
    <row r="79" spans="1:61" x14ac:dyDescent="0.25">
      <c r="A79" s="4" t="s">
        <v>106</v>
      </c>
      <c r="B79" s="23">
        <v>210077429</v>
      </c>
      <c r="C79" s="14">
        <v>72778</v>
      </c>
      <c r="D79" s="14">
        <v>1112</v>
      </c>
      <c r="E79" s="14">
        <v>72880.320000000007</v>
      </c>
      <c r="F79" s="14">
        <v>1112</v>
      </c>
      <c r="G79" s="21"/>
      <c r="H79" s="14"/>
      <c r="I79" s="14"/>
      <c r="J79" s="21">
        <v>733.27</v>
      </c>
      <c r="K79" s="21">
        <v>104</v>
      </c>
      <c r="L79" s="4"/>
      <c r="M79" s="21"/>
      <c r="N79" s="21"/>
      <c r="O79" s="22"/>
      <c r="P79" s="22"/>
      <c r="Q79" s="21"/>
      <c r="R79" s="21"/>
      <c r="S79" s="22"/>
      <c r="T79" s="22"/>
      <c r="U79" s="21"/>
      <c r="V79" s="21"/>
      <c r="W79" s="14"/>
      <c r="X79" s="22"/>
      <c r="Y79" s="22"/>
      <c r="Z79" s="21"/>
      <c r="AA79" s="21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1"/>
      <c r="AP79" s="21"/>
      <c r="AQ79" s="22"/>
      <c r="AR79" s="22"/>
      <c r="AS79" s="21"/>
      <c r="AT79" s="21"/>
      <c r="AU79" s="22"/>
      <c r="AV79" s="22"/>
      <c r="AW79" s="22"/>
      <c r="AX79" s="22"/>
      <c r="AY79" s="22"/>
      <c r="AZ79" s="22"/>
      <c r="BA79" s="21"/>
      <c r="BB79" s="22"/>
      <c r="BC79" s="22"/>
      <c r="BD79" s="21"/>
      <c r="BE79" s="22"/>
      <c r="BF79" s="22"/>
      <c r="BG79" s="21"/>
      <c r="BH79" s="21"/>
      <c r="BI79" s="15">
        <f t="shared" si="1"/>
        <v>74727.26999999999</v>
      </c>
    </row>
    <row r="80" spans="1:61" x14ac:dyDescent="0.25">
      <c r="A80" s="4" t="s">
        <v>89</v>
      </c>
      <c r="B80" s="23">
        <v>50000017</v>
      </c>
      <c r="C80" s="14">
        <v>374059.36999999994</v>
      </c>
      <c r="D80" s="14">
        <v>11130</v>
      </c>
      <c r="E80" s="14">
        <v>374059.36999999994</v>
      </c>
      <c r="F80" s="14">
        <v>11130</v>
      </c>
      <c r="G80" s="21"/>
      <c r="H80" s="14"/>
      <c r="I80" s="14"/>
      <c r="J80" s="21">
        <v>4568.869999999999</v>
      </c>
      <c r="K80" s="21">
        <v>1312</v>
      </c>
      <c r="L80" s="4"/>
      <c r="M80" s="21"/>
      <c r="N80" s="21"/>
      <c r="O80" s="22"/>
      <c r="P80" s="22"/>
      <c r="Q80" s="21"/>
      <c r="R80" s="21"/>
      <c r="S80" s="22"/>
      <c r="T80" s="22"/>
      <c r="U80" s="21"/>
      <c r="V80" s="21"/>
      <c r="W80" s="14"/>
      <c r="X80" s="22"/>
      <c r="Y80" s="22"/>
      <c r="Z80" s="21"/>
      <c r="AA80" s="21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1"/>
      <c r="AP80" s="21"/>
      <c r="AQ80" s="22"/>
      <c r="AR80" s="22"/>
      <c r="AS80" s="21"/>
      <c r="AT80" s="21"/>
      <c r="AU80" s="22"/>
      <c r="AV80" s="22"/>
      <c r="AW80" s="22"/>
      <c r="AX80" s="22"/>
      <c r="AY80" s="22"/>
      <c r="AZ80" s="22"/>
      <c r="BA80" s="21"/>
      <c r="BB80" s="22"/>
      <c r="BC80" s="22"/>
      <c r="BD80" s="21"/>
      <c r="BE80" s="22"/>
      <c r="BF80" s="22"/>
      <c r="BG80" s="21"/>
      <c r="BH80" s="21"/>
      <c r="BI80" s="15">
        <f t="shared" si="1"/>
        <v>391070.23999999993</v>
      </c>
    </row>
    <row r="81" spans="1:61" x14ac:dyDescent="0.25">
      <c r="A81" s="4" t="s">
        <v>143</v>
      </c>
      <c r="B81" s="23">
        <v>10077486</v>
      </c>
      <c r="C81" s="14">
        <v>32332.44</v>
      </c>
      <c r="D81" s="14">
        <v>268</v>
      </c>
      <c r="E81" s="14">
        <v>32332.44</v>
      </c>
      <c r="F81" s="14">
        <v>268</v>
      </c>
      <c r="G81" s="21"/>
      <c r="H81" s="14"/>
      <c r="I81" s="14"/>
      <c r="J81" s="21">
        <v>47684.079999999994</v>
      </c>
      <c r="K81" s="21">
        <v>6812</v>
      </c>
      <c r="L81" s="4"/>
      <c r="M81" s="21"/>
      <c r="N81" s="21"/>
      <c r="O81" s="22"/>
      <c r="P81" s="22"/>
      <c r="Q81" s="21"/>
      <c r="R81" s="21"/>
      <c r="S81" s="22"/>
      <c r="T81" s="22"/>
      <c r="U81" s="21"/>
      <c r="V81" s="21"/>
      <c r="W81" s="14"/>
      <c r="X81" s="22"/>
      <c r="Y81" s="22"/>
      <c r="Z81" s="21"/>
      <c r="AA81" s="21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1"/>
      <c r="AP81" s="21"/>
      <c r="AQ81" s="22"/>
      <c r="AR81" s="22"/>
      <c r="AS81" s="21"/>
      <c r="AT81" s="21"/>
      <c r="AU81" s="22"/>
      <c r="AV81" s="22"/>
      <c r="AW81" s="22"/>
      <c r="AX81" s="22"/>
      <c r="AY81" s="22"/>
      <c r="AZ81" s="22"/>
      <c r="BA81" s="21"/>
      <c r="BB81" s="22"/>
      <c r="BC81" s="22"/>
      <c r="BD81" s="21"/>
      <c r="BE81" s="22"/>
      <c r="BF81" s="22"/>
      <c r="BG81" s="21"/>
      <c r="BH81" s="21"/>
      <c r="BI81" s="15">
        <f t="shared" si="1"/>
        <v>87096.51999999999</v>
      </c>
    </row>
    <row r="82" spans="1:61" x14ac:dyDescent="0.25">
      <c r="A82" s="4" t="s">
        <v>222</v>
      </c>
      <c r="B82" s="23">
        <v>460200043</v>
      </c>
      <c r="C82" s="14">
        <v>17484.09</v>
      </c>
      <c r="D82" s="14">
        <v>176</v>
      </c>
      <c r="E82" s="14">
        <v>17484.09</v>
      </c>
      <c r="F82" s="14">
        <v>176</v>
      </c>
      <c r="G82" s="21"/>
      <c r="H82" s="14"/>
      <c r="I82" s="14"/>
      <c r="J82" s="21">
        <v>17819.98</v>
      </c>
      <c r="K82" s="21">
        <v>3340</v>
      </c>
      <c r="L82" s="4"/>
      <c r="M82" s="21"/>
      <c r="N82" s="21"/>
      <c r="O82" s="22"/>
      <c r="P82" s="22"/>
      <c r="Q82" s="21"/>
      <c r="R82" s="21"/>
      <c r="S82" s="22"/>
      <c r="T82" s="22"/>
      <c r="U82" s="21"/>
      <c r="V82" s="21"/>
      <c r="W82" s="14"/>
      <c r="X82" s="22"/>
      <c r="Y82" s="22"/>
      <c r="Z82" s="21"/>
      <c r="AA82" s="21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1"/>
      <c r="AP82" s="21"/>
      <c r="AQ82" s="22"/>
      <c r="AR82" s="22"/>
      <c r="AS82" s="21"/>
      <c r="AT82" s="21"/>
      <c r="AU82" s="22"/>
      <c r="AV82" s="22"/>
      <c r="AW82" s="22"/>
      <c r="AX82" s="22"/>
      <c r="AY82" s="22"/>
      <c r="AZ82" s="22"/>
      <c r="BA82" s="21"/>
      <c r="BB82" s="22"/>
      <c r="BC82" s="22"/>
      <c r="BD82" s="21"/>
      <c r="BE82" s="22"/>
      <c r="BF82" s="22"/>
      <c r="BG82" s="21">
        <v>83.3</v>
      </c>
      <c r="BH82" s="21">
        <v>20</v>
      </c>
      <c r="BI82" s="15">
        <f t="shared" si="1"/>
        <v>38923.37000000001</v>
      </c>
    </row>
    <row r="83" spans="1:61" x14ac:dyDescent="0.25">
      <c r="A83" s="4" t="s">
        <v>170</v>
      </c>
      <c r="B83" s="23">
        <v>801600009</v>
      </c>
      <c r="C83" s="14">
        <v>178453.65000000002</v>
      </c>
      <c r="D83" s="14">
        <v>2228</v>
      </c>
      <c r="E83" s="14">
        <v>178453.65000000002</v>
      </c>
      <c r="F83" s="14">
        <v>2228</v>
      </c>
      <c r="G83" s="21"/>
      <c r="H83" s="14"/>
      <c r="I83" s="14"/>
      <c r="J83" s="21">
        <v>131043.60999999999</v>
      </c>
      <c r="K83" s="21">
        <v>16992</v>
      </c>
      <c r="L83" s="4"/>
      <c r="M83" s="21"/>
      <c r="N83" s="21"/>
      <c r="O83" s="22"/>
      <c r="P83" s="22"/>
      <c r="Q83" s="21"/>
      <c r="R83" s="21"/>
      <c r="S83" s="22"/>
      <c r="T83" s="22"/>
      <c r="U83" s="21"/>
      <c r="V83" s="21"/>
      <c r="W83" s="14"/>
      <c r="X83" s="22"/>
      <c r="Y83" s="22"/>
      <c r="Z83" s="21">
        <v>580.59</v>
      </c>
      <c r="AA83" s="21">
        <v>116</v>
      </c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1"/>
      <c r="AP83" s="21"/>
      <c r="AQ83" s="22"/>
      <c r="AR83" s="22"/>
      <c r="AS83" s="21"/>
      <c r="AT83" s="21"/>
      <c r="AU83" s="22"/>
      <c r="AV83" s="22"/>
      <c r="AW83" s="22"/>
      <c r="AX83" s="22"/>
      <c r="AY83" s="22"/>
      <c r="AZ83" s="22"/>
      <c r="BA83" s="21"/>
      <c r="BB83" s="22"/>
      <c r="BC83" s="22"/>
      <c r="BD83" s="21"/>
      <c r="BE83" s="22"/>
      <c r="BF83" s="22"/>
      <c r="BG83" s="21"/>
      <c r="BH83" s="21"/>
      <c r="BI83" s="15">
        <f t="shared" si="1"/>
        <v>329413.85000000003</v>
      </c>
    </row>
    <row r="84" spans="1:61" x14ac:dyDescent="0.25">
      <c r="A84" s="4" t="s">
        <v>149</v>
      </c>
      <c r="B84" s="23">
        <v>19177456</v>
      </c>
      <c r="C84" s="14">
        <v>0</v>
      </c>
      <c r="D84" s="14">
        <v>8888</v>
      </c>
      <c r="E84" s="14">
        <v>0</v>
      </c>
      <c r="F84" s="14">
        <v>8888</v>
      </c>
      <c r="G84" s="21">
        <v>87125.11</v>
      </c>
      <c r="H84" s="14"/>
      <c r="I84" s="14"/>
      <c r="J84" s="21"/>
      <c r="K84" s="21"/>
      <c r="L84" s="4"/>
      <c r="M84" s="21"/>
      <c r="N84" s="21"/>
      <c r="O84" s="22"/>
      <c r="P84" s="22"/>
      <c r="Q84" s="21"/>
      <c r="R84" s="21"/>
      <c r="S84" s="22"/>
      <c r="T84" s="22"/>
      <c r="U84" s="21"/>
      <c r="V84" s="21"/>
      <c r="W84" s="14"/>
      <c r="X84" s="22"/>
      <c r="Y84" s="22"/>
      <c r="Z84" s="21"/>
      <c r="AA84" s="21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1"/>
      <c r="AP84" s="21"/>
      <c r="AQ84" s="22"/>
      <c r="AR84" s="22"/>
      <c r="AS84" s="21"/>
      <c r="AT84" s="21"/>
      <c r="AU84" s="22"/>
      <c r="AV84" s="22"/>
      <c r="AW84" s="22"/>
      <c r="AX84" s="22"/>
      <c r="AY84" s="22"/>
      <c r="AZ84" s="22"/>
      <c r="BA84" s="21"/>
      <c r="BB84" s="22"/>
      <c r="BC84" s="22"/>
      <c r="BD84" s="21"/>
      <c r="BE84" s="22"/>
      <c r="BF84" s="22"/>
      <c r="BG84" s="21"/>
      <c r="BH84" s="21"/>
      <c r="BI84" s="15">
        <f t="shared" si="1"/>
        <v>96013.11</v>
      </c>
    </row>
    <row r="85" spans="1:61" x14ac:dyDescent="0.25">
      <c r="A85" s="4" t="s">
        <v>175</v>
      </c>
      <c r="B85" s="23">
        <v>250000023</v>
      </c>
      <c r="C85" s="14">
        <v>69457.740000000005</v>
      </c>
      <c r="D85" s="14">
        <v>992</v>
      </c>
      <c r="E85" s="14">
        <v>69457.740000000005</v>
      </c>
      <c r="F85" s="14">
        <v>992</v>
      </c>
      <c r="G85" s="21"/>
      <c r="H85" s="14"/>
      <c r="I85" s="14"/>
      <c r="J85" s="21">
        <v>1750.5000000000002</v>
      </c>
      <c r="K85" s="21">
        <v>360</v>
      </c>
      <c r="L85" s="4"/>
      <c r="M85" s="21"/>
      <c r="N85" s="21"/>
      <c r="O85" s="22"/>
      <c r="P85" s="22"/>
      <c r="Q85" s="21"/>
      <c r="R85" s="21"/>
      <c r="S85" s="22"/>
      <c r="T85" s="22"/>
      <c r="U85" s="21"/>
      <c r="V85" s="21"/>
      <c r="W85" s="14"/>
      <c r="X85" s="22"/>
      <c r="Y85" s="22"/>
      <c r="Z85" s="21"/>
      <c r="AA85" s="21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1"/>
      <c r="AP85" s="21"/>
      <c r="AQ85" s="22"/>
      <c r="AR85" s="22"/>
      <c r="AS85" s="21"/>
      <c r="AT85" s="21"/>
      <c r="AU85" s="22"/>
      <c r="AV85" s="22"/>
      <c r="AW85" s="22"/>
      <c r="AX85" s="22"/>
      <c r="AY85" s="22"/>
      <c r="AZ85" s="22"/>
      <c r="BA85" s="21"/>
      <c r="BB85" s="22"/>
      <c r="BC85" s="22"/>
      <c r="BD85" s="21"/>
      <c r="BE85" s="22"/>
      <c r="BF85" s="22"/>
      <c r="BG85" s="21"/>
      <c r="BH85" s="21"/>
      <c r="BI85" s="15">
        <f t="shared" si="1"/>
        <v>72560.240000000005</v>
      </c>
    </row>
    <row r="86" spans="1:61" x14ac:dyDescent="0.25">
      <c r="A86" s="4" t="s">
        <v>153</v>
      </c>
      <c r="B86" s="23">
        <v>19367401</v>
      </c>
      <c r="C86" s="14">
        <v>22930.47</v>
      </c>
      <c r="D86" s="14">
        <v>184</v>
      </c>
      <c r="E86" s="14">
        <v>23790.620000000003</v>
      </c>
      <c r="F86" s="14">
        <v>184</v>
      </c>
      <c r="G86" s="21"/>
      <c r="H86" s="14"/>
      <c r="I86" s="14"/>
      <c r="J86" s="21">
        <v>27388.659999999993</v>
      </c>
      <c r="K86" s="21">
        <v>4076</v>
      </c>
      <c r="L86" s="4"/>
      <c r="M86" s="21"/>
      <c r="N86" s="21"/>
      <c r="O86" s="22"/>
      <c r="P86" s="22"/>
      <c r="Q86" s="21"/>
      <c r="R86" s="21"/>
      <c r="S86" s="22"/>
      <c r="T86" s="22"/>
      <c r="U86" s="21"/>
      <c r="V86" s="21"/>
      <c r="W86" s="14"/>
      <c r="X86" s="22"/>
      <c r="Y86" s="22"/>
      <c r="Z86" s="21"/>
      <c r="AA86" s="21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1"/>
      <c r="AP86" s="21"/>
      <c r="AQ86" s="22"/>
      <c r="AR86" s="22"/>
      <c r="AS86" s="21"/>
      <c r="AT86" s="21"/>
      <c r="AU86" s="22"/>
      <c r="AV86" s="22"/>
      <c r="AW86" s="22"/>
      <c r="AX86" s="22"/>
      <c r="AY86" s="22"/>
      <c r="AZ86" s="22"/>
      <c r="BA86" s="21"/>
      <c r="BB86" s="22"/>
      <c r="BC86" s="22"/>
      <c r="BD86" s="21"/>
      <c r="BE86" s="22"/>
      <c r="BF86" s="22"/>
      <c r="BG86" s="21"/>
      <c r="BH86" s="21"/>
      <c r="BI86" s="15">
        <f t="shared" si="1"/>
        <v>54579.13</v>
      </c>
    </row>
    <row r="87" spans="1:61" x14ac:dyDescent="0.25">
      <c r="A87" s="4" t="s">
        <v>188</v>
      </c>
      <c r="B87" s="23">
        <v>420200039</v>
      </c>
      <c r="C87" s="14">
        <v>22563.3</v>
      </c>
      <c r="D87" s="14">
        <v>136</v>
      </c>
      <c r="E87" s="14">
        <v>22563.3</v>
      </c>
      <c r="F87" s="14">
        <v>136</v>
      </c>
      <c r="G87" s="21"/>
      <c r="H87" s="14"/>
      <c r="I87" s="14"/>
      <c r="J87" s="21">
        <v>13494.370000000003</v>
      </c>
      <c r="K87" s="21">
        <v>2552</v>
      </c>
      <c r="L87" s="4"/>
      <c r="M87" s="21"/>
      <c r="N87" s="21"/>
      <c r="O87" s="22"/>
      <c r="P87" s="22"/>
      <c r="Q87" s="21"/>
      <c r="R87" s="21"/>
      <c r="S87" s="22"/>
      <c r="T87" s="22"/>
      <c r="U87" s="21"/>
      <c r="V87" s="21"/>
      <c r="W87" s="14"/>
      <c r="X87" s="22"/>
      <c r="Y87" s="22"/>
      <c r="Z87" s="21">
        <v>29.48</v>
      </c>
      <c r="AA87" s="21">
        <v>8</v>
      </c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1"/>
      <c r="AP87" s="21"/>
      <c r="AQ87" s="22"/>
      <c r="AR87" s="22"/>
      <c r="AS87" s="21"/>
      <c r="AT87" s="21"/>
      <c r="AU87" s="22"/>
      <c r="AV87" s="22"/>
      <c r="AW87" s="22"/>
      <c r="AX87" s="22"/>
      <c r="AY87" s="22"/>
      <c r="AZ87" s="22"/>
      <c r="BA87" s="21"/>
      <c r="BB87" s="22"/>
      <c r="BC87" s="22"/>
      <c r="BD87" s="21"/>
      <c r="BE87" s="22"/>
      <c r="BF87" s="22"/>
      <c r="BG87" s="21"/>
      <c r="BH87" s="21"/>
      <c r="BI87" s="15">
        <f t="shared" si="1"/>
        <v>38783.150000000009</v>
      </c>
    </row>
    <row r="88" spans="1:61" x14ac:dyDescent="0.25">
      <c r="A88" s="4" t="s">
        <v>230</v>
      </c>
      <c r="B88" s="23">
        <v>170077420</v>
      </c>
      <c r="C88" s="14">
        <v>55877.58</v>
      </c>
      <c r="D88" s="14">
        <v>1200</v>
      </c>
      <c r="E88" s="14">
        <v>55877.58</v>
      </c>
      <c r="F88" s="14">
        <v>1200</v>
      </c>
      <c r="G88" s="21"/>
      <c r="H88" s="14"/>
      <c r="I88" s="14"/>
      <c r="J88" s="21"/>
      <c r="K88" s="21"/>
      <c r="L88" s="4"/>
      <c r="M88" s="21"/>
      <c r="N88" s="21"/>
      <c r="O88" s="22"/>
      <c r="P88" s="22"/>
      <c r="Q88" s="21"/>
      <c r="R88" s="21"/>
      <c r="S88" s="22"/>
      <c r="T88" s="22"/>
      <c r="U88" s="21"/>
      <c r="V88" s="21"/>
      <c r="W88" s="14"/>
      <c r="X88" s="22"/>
      <c r="Y88" s="22"/>
      <c r="Z88" s="21"/>
      <c r="AA88" s="21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1"/>
      <c r="AP88" s="21"/>
      <c r="AQ88" s="22"/>
      <c r="AR88" s="22"/>
      <c r="AS88" s="21"/>
      <c r="AT88" s="21"/>
      <c r="AU88" s="22"/>
      <c r="AV88" s="22"/>
      <c r="AW88" s="22"/>
      <c r="AX88" s="22"/>
      <c r="AY88" s="22"/>
      <c r="AZ88" s="22"/>
      <c r="BA88" s="21"/>
      <c r="BB88" s="22"/>
      <c r="BC88" s="22"/>
      <c r="BD88" s="21"/>
      <c r="BE88" s="22"/>
      <c r="BF88" s="22"/>
      <c r="BG88" s="21">
        <v>220.86</v>
      </c>
      <c r="BH88" s="21">
        <v>12</v>
      </c>
      <c r="BI88" s="15">
        <f t="shared" si="1"/>
        <v>57310.44</v>
      </c>
    </row>
    <row r="89" spans="1:61" x14ac:dyDescent="0.25">
      <c r="A89" s="4" t="s">
        <v>150</v>
      </c>
      <c r="B89" s="23">
        <v>19177463</v>
      </c>
      <c r="C89" s="14">
        <v>34302.519999999997</v>
      </c>
      <c r="D89" s="14">
        <v>604</v>
      </c>
      <c r="E89" s="14">
        <v>34302.519999999997</v>
      </c>
      <c r="F89" s="14">
        <v>604</v>
      </c>
      <c r="G89" s="21"/>
      <c r="H89" s="14"/>
      <c r="I89" s="14"/>
      <c r="J89" s="21">
        <v>3656.5999999999995</v>
      </c>
      <c r="K89" s="21">
        <v>752</v>
      </c>
      <c r="L89" s="4"/>
      <c r="M89" s="21"/>
      <c r="N89" s="21"/>
      <c r="O89" s="22"/>
      <c r="P89" s="22"/>
      <c r="Q89" s="21"/>
      <c r="R89" s="21"/>
      <c r="S89" s="22"/>
      <c r="T89" s="22"/>
      <c r="U89" s="21"/>
      <c r="V89" s="21"/>
      <c r="W89" s="14"/>
      <c r="X89" s="22"/>
      <c r="Y89" s="22"/>
      <c r="Z89" s="21"/>
      <c r="AA89" s="21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1"/>
      <c r="AP89" s="21"/>
      <c r="AQ89" s="22"/>
      <c r="AR89" s="22"/>
      <c r="AS89" s="21"/>
      <c r="AT89" s="21"/>
      <c r="AU89" s="22"/>
      <c r="AV89" s="22"/>
      <c r="AW89" s="22"/>
      <c r="AX89" s="22"/>
      <c r="AY89" s="22"/>
      <c r="AZ89" s="22"/>
      <c r="BA89" s="21"/>
      <c r="BB89" s="22"/>
      <c r="BC89" s="22"/>
      <c r="BD89" s="21"/>
      <c r="BE89" s="22"/>
      <c r="BF89" s="22"/>
      <c r="BG89" s="21"/>
      <c r="BH89" s="21"/>
      <c r="BI89" s="15">
        <f t="shared" si="1"/>
        <v>39315.120000000003</v>
      </c>
    </row>
    <row r="90" spans="1:61" x14ac:dyDescent="0.25">
      <c r="A90" s="4" t="s">
        <v>136</v>
      </c>
      <c r="B90" s="23">
        <v>10054109</v>
      </c>
      <c r="C90" s="14">
        <v>372165.81</v>
      </c>
      <c r="D90" s="14">
        <v>6676</v>
      </c>
      <c r="E90" s="14">
        <v>372165.81</v>
      </c>
      <c r="F90" s="14">
        <v>6676</v>
      </c>
      <c r="G90" s="21"/>
      <c r="H90" s="14"/>
      <c r="I90" s="14"/>
      <c r="J90" s="21">
        <v>6162.9</v>
      </c>
      <c r="K90" s="21">
        <v>1279</v>
      </c>
      <c r="L90" s="4"/>
      <c r="M90" s="21"/>
      <c r="N90" s="21"/>
      <c r="O90" s="22"/>
      <c r="P90" s="22"/>
      <c r="Q90" s="21"/>
      <c r="R90" s="21"/>
      <c r="S90" s="22"/>
      <c r="T90" s="22"/>
      <c r="U90" s="21">
        <v>438.88</v>
      </c>
      <c r="V90" s="21">
        <v>12</v>
      </c>
      <c r="W90" s="14"/>
      <c r="X90" s="22"/>
      <c r="Y90" s="22"/>
      <c r="Z90" s="21"/>
      <c r="AA90" s="21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1">
        <v>384.09</v>
      </c>
      <c r="AP90" s="21">
        <v>0</v>
      </c>
      <c r="AQ90" s="22"/>
      <c r="AR90" s="22"/>
      <c r="AS90" s="21">
        <v>223.34</v>
      </c>
      <c r="AT90" s="21">
        <v>0</v>
      </c>
      <c r="AU90" s="22"/>
      <c r="AV90" s="22"/>
      <c r="AW90" s="22"/>
      <c r="AX90" s="22"/>
      <c r="AY90" s="22"/>
      <c r="AZ90" s="22"/>
      <c r="BA90" s="21"/>
      <c r="BB90" s="22"/>
      <c r="BC90" s="22"/>
      <c r="BD90" s="21"/>
      <c r="BE90" s="22"/>
      <c r="BF90" s="22"/>
      <c r="BG90" s="21">
        <v>1742.83</v>
      </c>
      <c r="BH90" s="21">
        <v>123</v>
      </c>
      <c r="BI90" s="15">
        <f t="shared" si="1"/>
        <v>389207.84999999992</v>
      </c>
    </row>
    <row r="91" spans="1:61" x14ac:dyDescent="0.25">
      <c r="A91" s="4" t="s">
        <v>282</v>
      </c>
      <c r="B91" s="23">
        <v>19277402</v>
      </c>
      <c r="C91" s="14">
        <v>194441.26</v>
      </c>
      <c r="D91" s="14">
        <v>10164</v>
      </c>
      <c r="E91" s="14">
        <v>194441.26</v>
      </c>
      <c r="F91" s="14">
        <v>10164</v>
      </c>
      <c r="G91" s="21"/>
      <c r="H91" s="14"/>
      <c r="I91" s="14"/>
      <c r="J91" s="21"/>
      <c r="K91" s="21"/>
      <c r="L91" s="4"/>
      <c r="M91" s="21"/>
      <c r="N91" s="21"/>
      <c r="O91" s="22"/>
      <c r="P91" s="22"/>
      <c r="Q91" s="21"/>
      <c r="R91" s="21"/>
      <c r="S91" s="22"/>
      <c r="T91" s="22"/>
      <c r="U91" s="21"/>
      <c r="V91" s="21"/>
      <c r="W91" s="14"/>
      <c r="X91" s="22"/>
      <c r="Y91" s="22"/>
      <c r="Z91" s="21"/>
      <c r="AA91" s="21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1"/>
      <c r="AP91" s="21"/>
      <c r="AQ91" s="22"/>
      <c r="AR91" s="22"/>
      <c r="AS91" s="21"/>
      <c r="AT91" s="21"/>
      <c r="AU91" s="22"/>
      <c r="AV91" s="22"/>
      <c r="AW91" s="22"/>
      <c r="AX91" s="22"/>
      <c r="AY91" s="22"/>
      <c r="AZ91" s="22"/>
      <c r="BA91" s="21"/>
      <c r="BB91" s="22"/>
      <c r="BC91" s="22"/>
      <c r="BD91" s="21"/>
      <c r="BE91" s="22"/>
      <c r="BF91" s="22"/>
      <c r="BG91" s="21"/>
      <c r="BH91" s="21"/>
      <c r="BI91" s="15">
        <f t="shared" si="1"/>
        <v>204605.26</v>
      </c>
    </row>
    <row r="92" spans="1:61" x14ac:dyDescent="0.25">
      <c r="A92" s="4" t="s">
        <v>70</v>
      </c>
      <c r="B92" s="23">
        <v>270077407</v>
      </c>
      <c r="C92" s="14">
        <v>0</v>
      </c>
      <c r="D92" s="14">
        <v>15288</v>
      </c>
      <c r="E92" s="14">
        <v>0</v>
      </c>
      <c r="F92" s="14">
        <v>15288</v>
      </c>
      <c r="G92" s="21">
        <v>153065.40000000002</v>
      </c>
      <c r="H92" s="14"/>
      <c r="I92" s="14"/>
      <c r="J92" s="21"/>
      <c r="K92" s="21"/>
      <c r="L92" s="4"/>
      <c r="M92" s="21"/>
      <c r="N92" s="21"/>
      <c r="O92" s="22"/>
      <c r="P92" s="22"/>
      <c r="Q92" s="21"/>
      <c r="R92" s="21"/>
      <c r="S92" s="22"/>
      <c r="T92" s="22"/>
      <c r="U92" s="21"/>
      <c r="V92" s="21"/>
      <c r="W92" s="14"/>
      <c r="X92" s="22"/>
      <c r="Y92" s="22"/>
      <c r="Z92" s="21"/>
      <c r="AA92" s="21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1"/>
      <c r="AP92" s="21"/>
      <c r="AQ92" s="22"/>
      <c r="AR92" s="22"/>
      <c r="AS92" s="21"/>
      <c r="AT92" s="21"/>
      <c r="AU92" s="22"/>
      <c r="AV92" s="22"/>
      <c r="AW92" s="22"/>
      <c r="AX92" s="22"/>
      <c r="AY92" s="22"/>
      <c r="AZ92" s="22"/>
      <c r="BA92" s="21"/>
      <c r="BB92" s="22"/>
      <c r="BC92" s="22"/>
      <c r="BD92" s="21"/>
      <c r="BE92" s="22"/>
      <c r="BF92" s="22">
        <v>14443.199999999997</v>
      </c>
      <c r="BG92" s="21">
        <v>382.21000000000004</v>
      </c>
      <c r="BH92" s="21">
        <v>180</v>
      </c>
      <c r="BI92" s="15">
        <f t="shared" si="1"/>
        <v>183358.81000000003</v>
      </c>
    </row>
    <row r="93" spans="1:61" x14ac:dyDescent="0.25">
      <c r="A93" s="4" t="s">
        <v>229</v>
      </c>
      <c r="B93" s="23">
        <v>170000192</v>
      </c>
      <c r="C93" s="14">
        <v>90701.64</v>
      </c>
      <c r="D93" s="14">
        <v>3312</v>
      </c>
      <c r="E93" s="14">
        <v>90701.64</v>
      </c>
      <c r="F93" s="14">
        <v>3312</v>
      </c>
      <c r="G93" s="21"/>
      <c r="H93" s="14"/>
      <c r="I93" s="14"/>
      <c r="J93" s="21"/>
      <c r="K93" s="21"/>
      <c r="L93" s="4"/>
      <c r="M93" s="21"/>
      <c r="N93" s="21"/>
      <c r="O93" s="22"/>
      <c r="P93" s="22"/>
      <c r="Q93" s="21"/>
      <c r="R93" s="21"/>
      <c r="S93" s="22"/>
      <c r="T93" s="22"/>
      <c r="U93" s="21"/>
      <c r="V93" s="21"/>
      <c r="W93" s="14"/>
      <c r="X93" s="22"/>
      <c r="Y93" s="22"/>
      <c r="Z93" s="21"/>
      <c r="AA93" s="21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1"/>
      <c r="AP93" s="21"/>
      <c r="AQ93" s="22"/>
      <c r="AR93" s="22"/>
      <c r="AS93" s="21"/>
      <c r="AT93" s="21"/>
      <c r="AU93" s="22"/>
      <c r="AV93" s="22"/>
      <c r="AW93" s="22"/>
      <c r="AX93" s="22"/>
      <c r="AY93" s="22"/>
      <c r="AZ93" s="22"/>
      <c r="BA93" s="21"/>
      <c r="BB93" s="22"/>
      <c r="BC93" s="22"/>
      <c r="BD93" s="21"/>
      <c r="BE93" s="22"/>
      <c r="BF93" s="22"/>
      <c r="BG93" s="21">
        <v>588.72</v>
      </c>
      <c r="BH93" s="21">
        <v>68</v>
      </c>
      <c r="BI93" s="15">
        <f t="shared" si="1"/>
        <v>94670.36</v>
      </c>
    </row>
    <row r="94" spans="1:61" x14ac:dyDescent="0.25">
      <c r="A94" s="4" t="s">
        <v>60</v>
      </c>
      <c r="B94" s="23">
        <v>170077419</v>
      </c>
      <c r="C94" s="14">
        <v>0</v>
      </c>
      <c r="D94" s="14">
        <v>7728</v>
      </c>
      <c r="E94" s="14">
        <v>0</v>
      </c>
      <c r="F94" s="14">
        <v>7728</v>
      </c>
      <c r="G94" s="21">
        <v>60686.470000000016</v>
      </c>
      <c r="H94" s="14"/>
      <c r="I94" s="14"/>
      <c r="J94" s="21"/>
      <c r="K94" s="21"/>
      <c r="L94" s="4"/>
      <c r="M94" s="21"/>
      <c r="N94" s="21"/>
      <c r="O94" s="22"/>
      <c r="P94" s="22"/>
      <c r="Q94" s="21"/>
      <c r="R94" s="21"/>
      <c r="S94" s="22"/>
      <c r="T94" s="22"/>
      <c r="U94" s="21"/>
      <c r="V94" s="21"/>
      <c r="W94" s="14"/>
      <c r="X94" s="22"/>
      <c r="Y94" s="22"/>
      <c r="Z94" s="21"/>
      <c r="AA94" s="21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1"/>
      <c r="AP94" s="21"/>
      <c r="AQ94" s="22"/>
      <c r="AR94" s="22"/>
      <c r="AS94" s="21"/>
      <c r="AT94" s="21"/>
      <c r="AU94" s="22"/>
      <c r="AV94" s="22"/>
      <c r="AW94" s="22"/>
      <c r="AX94" s="22"/>
      <c r="AY94" s="22"/>
      <c r="AZ94" s="22"/>
      <c r="BA94" s="21"/>
      <c r="BB94" s="22"/>
      <c r="BC94" s="22"/>
      <c r="BD94" s="21"/>
      <c r="BE94" s="22"/>
      <c r="BF94" s="22"/>
      <c r="BG94" s="21"/>
      <c r="BH94" s="21"/>
      <c r="BI94" s="15">
        <f t="shared" si="1"/>
        <v>68414.470000000016</v>
      </c>
    </row>
    <row r="95" spans="1:61" x14ac:dyDescent="0.25">
      <c r="A95" s="4" t="s">
        <v>330</v>
      </c>
      <c r="B95" s="23">
        <v>19477408</v>
      </c>
      <c r="C95" s="14">
        <v>157253.68</v>
      </c>
      <c r="D95" s="14">
        <v>10387</v>
      </c>
      <c r="E95" s="14">
        <v>157253.68</v>
      </c>
      <c r="F95" s="14">
        <v>10387</v>
      </c>
      <c r="G95" s="21"/>
      <c r="H95" s="14"/>
      <c r="I95" s="14"/>
      <c r="J95" s="21"/>
      <c r="K95" s="21"/>
      <c r="L95" s="4"/>
      <c r="M95" s="21"/>
      <c r="N95" s="21"/>
      <c r="O95" s="22"/>
      <c r="P95" s="22"/>
      <c r="Q95" s="21"/>
      <c r="R95" s="21"/>
      <c r="S95" s="22"/>
      <c r="T95" s="22"/>
      <c r="U95" s="21"/>
      <c r="V95" s="21"/>
      <c r="W95" s="14"/>
      <c r="X95" s="22"/>
      <c r="Y95" s="22"/>
      <c r="Z95" s="21"/>
      <c r="AA95" s="21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1"/>
      <c r="AP95" s="21"/>
      <c r="AQ95" s="22"/>
      <c r="AR95" s="22"/>
      <c r="AS95" s="21"/>
      <c r="AT95" s="21"/>
      <c r="AU95" s="22"/>
      <c r="AV95" s="22"/>
      <c r="AW95" s="22"/>
      <c r="AX95" s="22"/>
      <c r="AY95" s="22"/>
      <c r="AZ95" s="22"/>
      <c r="BA95" s="21"/>
      <c r="BB95" s="22"/>
      <c r="BC95" s="22"/>
      <c r="BD95" s="21"/>
      <c r="BE95" s="22"/>
      <c r="BF95" s="22"/>
      <c r="BG95" s="21"/>
      <c r="BH95" s="21"/>
      <c r="BI95" s="15">
        <f t="shared" si="1"/>
        <v>167640.68</v>
      </c>
    </row>
    <row r="96" spans="1:61" x14ac:dyDescent="0.25">
      <c r="A96" s="4" t="s">
        <v>197</v>
      </c>
      <c r="B96" s="23">
        <v>660200030</v>
      </c>
      <c r="C96" s="14">
        <v>27217.3</v>
      </c>
      <c r="D96" s="14">
        <v>604</v>
      </c>
      <c r="E96" s="14">
        <v>27217.3</v>
      </c>
      <c r="F96" s="14">
        <v>604</v>
      </c>
      <c r="G96" s="21"/>
      <c r="H96" s="14"/>
      <c r="I96" s="14"/>
      <c r="J96" s="21">
        <v>18621.939999999999</v>
      </c>
      <c r="K96" s="21">
        <v>4056</v>
      </c>
      <c r="L96" s="4"/>
      <c r="M96" s="21"/>
      <c r="N96" s="21"/>
      <c r="O96" s="22"/>
      <c r="P96" s="22"/>
      <c r="Q96" s="21"/>
      <c r="R96" s="21"/>
      <c r="S96" s="22"/>
      <c r="T96" s="22"/>
      <c r="U96" s="21"/>
      <c r="V96" s="21"/>
      <c r="W96" s="14"/>
      <c r="X96" s="22"/>
      <c r="Y96" s="22"/>
      <c r="Z96" s="21"/>
      <c r="AA96" s="21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1"/>
      <c r="AP96" s="21"/>
      <c r="AQ96" s="22"/>
      <c r="AR96" s="22"/>
      <c r="AS96" s="21"/>
      <c r="AT96" s="21"/>
      <c r="AU96" s="22"/>
      <c r="AV96" s="22"/>
      <c r="AW96" s="22"/>
      <c r="AX96" s="22"/>
      <c r="AY96" s="22"/>
      <c r="AZ96" s="22"/>
      <c r="BA96" s="21"/>
      <c r="BB96" s="22"/>
      <c r="BC96" s="22"/>
      <c r="BD96" s="21"/>
      <c r="BE96" s="22"/>
      <c r="BF96" s="22"/>
      <c r="BG96" s="21"/>
      <c r="BH96" s="21"/>
      <c r="BI96" s="15">
        <f t="shared" si="1"/>
        <v>50499.239999999991</v>
      </c>
    </row>
    <row r="97" spans="1:61" x14ac:dyDescent="0.25">
      <c r="A97" s="4" t="s">
        <v>111</v>
      </c>
      <c r="B97" s="23">
        <v>680200009</v>
      </c>
      <c r="C97" s="14">
        <v>83936.74</v>
      </c>
      <c r="D97" s="14">
        <v>444</v>
      </c>
      <c r="E97" s="14">
        <v>83936.74</v>
      </c>
      <c r="F97" s="14">
        <v>444</v>
      </c>
      <c r="G97" s="21"/>
      <c r="H97" s="14"/>
      <c r="I97" s="14"/>
      <c r="J97" s="21">
        <v>22070.989999999998</v>
      </c>
      <c r="K97" s="21">
        <v>600</v>
      </c>
      <c r="L97" s="4"/>
      <c r="M97" s="21"/>
      <c r="N97" s="21"/>
      <c r="O97" s="22"/>
      <c r="P97" s="22"/>
      <c r="Q97" s="21"/>
      <c r="R97" s="21"/>
      <c r="S97" s="22"/>
      <c r="T97" s="22"/>
      <c r="U97" s="21">
        <v>227.96</v>
      </c>
      <c r="V97" s="21">
        <v>0</v>
      </c>
      <c r="W97" s="14"/>
      <c r="X97" s="22"/>
      <c r="Y97" s="22"/>
      <c r="Z97" s="21"/>
      <c r="AA97" s="21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1">
        <v>694.38</v>
      </c>
      <c r="AP97" s="21">
        <v>0</v>
      </c>
      <c r="AQ97" s="22"/>
      <c r="AR97" s="22"/>
      <c r="AS97" s="21"/>
      <c r="AT97" s="21"/>
      <c r="AU97" s="22"/>
      <c r="AV97" s="22"/>
      <c r="AW97" s="22"/>
      <c r="AX97" s="22"/>
      <c r="AY97" s="22"/>
      <c r="AZ97" s="22"/>
      <c r="BA97" s="21"/>
      <c r="BB97" s="22"/>
      <c r="BC97" s="22"/>
      <c r="BD97" s="21"/>
      <c r="BE97" s="22"/>
      <c r="BF97" s="22"/>
      <c r="BG97" s="21"/>
      <c r="BH97" s="21"/>
      <c r="BI97" s="15">
        <f t="shared" si="1"/>
        <v>107974.06999999999</v>
      </c>
    </row>
    <row r="98" spans="1:61" x14ac:dyDescent="0.25">
      <c r="A98" s="4" t="s">
        <v>87</v>
      </c>
      <c r="B98" s="23">
        <v>900200075</v>
      </c>
      <c r="C98" s="14">
        <v>94731.34</v>
      </c>
      <c r="D98" s="14">
        <v>17409</v>
      </c>
      <c r="E98" s="14">
        <v>94731.34</v>
      </c>
      <c r="F98" s="14">
        <v>17409</v>
      </c>
      <c r="G98" s="21"/>
      <c r="H98" s="14"/>
      <c r="I98" s="14"/>
      <c r="J98" s="21"/>
      <c r="K98" s="21"/>
      <c r="L98" s="4"/>
      <c r="M98" s="21"/>
      <c r="N98" s="21"/>
      <c r="O98" s="22"/>
      <c r="P98" s="22"/>
      <c r="Q98" s="21"/>
      <c r="R98" s="21"/>
      <c r="S98" s="22"/>
      <c r="T98" s="22"/>
      <c r="U98" s="21">
        <v>12519.669999999998</v>
      </c>
      <c r="V98" s="21">
        <v>2975</v>
      </c>
      <c r="W98" s="14"/>
      <c r="X98" s="22"/>
      <c r="Y98" s="22"/>
      <c r="Z98" s="21"/>
      <c r="AA98" s="21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1"/>
      <c r="AP98" s="21"/>
      <c r="AQ98" s="22"/>
      <c r="AR98" s="22"/>
      <c r="AS98" s="21"/>
      <c r="AT98" s="21"/>
      <c r="AU98" s="22"/>
      <c r="AV98" s="22"/>
      <c r="AW98" s="22"/>
      <c r="AX98" s="22"/>
      <c r="AY98" s="22"/>
      <c r="AZ98" s="22"/>
      <c r="BA98" s="21"/>
      <c r="BB98" s="22"/>
      <c r="BC98" s="22"/>
      <c r="BD98" s="21"/>
      <c r="BE98" s="22"/>
      <c r="BF98" s="22"/>
      <c r="BG98" s="21"/>
      <c r="BH98" s="21"/>
      <c r="BI98" s="15">
        <f t="shared" si="1"/>
        <v>127635.00999999998</v>
      </c>
    </row>
    <row r="99" spans="1:61" x14ac:dyDescent="0.25">
      <c r="A99" s="4" t="s">
        <v>248</v>
      </c>
      <c r="B99" s="23">
        <v>50066201</v>
      </c>
      <c r="C99" s="14">
        <v>146868.97</v>
      </c>
      <c r="D99" s="14">
        <v>376</v>
      </c>
      <c r="E99" s="14">
        <v>146994.66</v>
      </c>
      <c r="F99" s="14">
        <v>376</v>
      </c>
      <c r="G99" s="21"/>
      <c r="H99" s="14"/>
      <c r="I99" s="14"/>
      <c r="J99" s="21"/>
      <c r="K99" s="21"/>
      <c r="L99" s="4"/>
      <c r="M99" s="21"/>
      <c r="N99" s="21"/>
      <c r="O99" s="22"/>
      <c r="P99" s="22"/>
      <c r="Q99" s="21"/>
      <c r="R99" s="21"/>
      <c r="S99" s="22"/>
      <c r="T99" s="22"/>
      <c r="U99" s="21">
        <v>293.48</v>
      </c>
      <c r="V99" s="21">
        <v>0</v>
      </c>
      <c r="W99" s="14"/>
      <c r="X99" s="22"/>
      <c r="Y99" s="22"/>
      <c r="Z99" s="21"/>
      <c r="AA99" s="21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1"/>
      <c r="AP99" s="21"/>
      <c r="AQ99" s="22"/>
      <c r="AR99" s="22"/>
      <c r="AS99" s="21"/>
      <c r="AT99" s="21"/>
      <c r="AU99" s="22"/>
      <c r="AV99" s="22"/>
      <c r="AW99" s="22"/>
      <c r="AX99" s="22"/>
      <c r="AY99" s="22"/>
      <c r="AZ99" s="22"/>
      <c r="BA99" s="21"/>
      <c r="BB99" s="22"/>
      <c r="BC99" s="22"/>
      <c r="BD99" s="21"/>
      <c r="BE99" s="22"/>
      <c r="BF99" s="22"/>
      <c r="BG99" s="21"/>
      <c r="BH99" s="21"/>
      <c r="BI99" s="15">
        <f t="shared" si="1"/>
        <v>147538.44999999998</v>
      </c>
    </row>
    <row r="100" spans="1:61" x14ac:dyDescent="0.25">
      <c r="A100" s="4" t="s">
        <v>99</v>
      </c>
      <c r="B100" s="23">
        <v>50077478</v>
      </c>
      <c r="C100" s="14">
        <v>137205.18</v>
      </c>
      <c r="D100" s="14">
        <v>9184</v>
      </c>
      <c r="E100" s="14">
        <v>137205.18</v>
      </c>
      <c r="F100" s="14">
        <v>9184</v>
      </c>
      <c r="G100" s="21"/>
      <c r="H100" s="14"/>
      <c r="I100" s="14"/>
      <c r="J100" s="21">
        <v>9997.3000000000011</v>
      </c>
      <c r="K100" s="21">
        <v>2056</v>
      </c>
      <c r="L100" s="4"/>
      <c r="M100" s="21"/>
      <c r="N100" s="21"/>
      <c r="O100" s="22"/>
      <c r="P100" s="22"/>
      <c r="Q100" s="21"/>
      <c r="R100" s="21"/>
      <c r="S100" s="22"/>
      <c r="T100" s="22"/>
      <c r="U100" s="21"/>
      <c r="V100" s="21"/>
      <c r="W100" s="14"/>
      <c r="X100" s="22"/>
      <c r="Y100" s="22"/>
      <c r="Z100" s="21"/>
      <c r="AA100" s="21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1"/>
      <c r="AP100" s="21"/>
      <c r="AQ100" s="22"/>
      <c r="AR100" s="22"/>
      <c r="AS100" s="21"/>
      <c r="AT100" s="21"/>
      <c r="AU100" s="22"/>
      <c r="AV100" s="22"/>
      <c r="AW100" s="22"/>
      <c r="AX100" s="22"/>
      <c r="AY100" s="22"/>
      <c r="AZ100" s="22"/>
      <c r="BA100" s="21"/>
      <c r="BB100" s="22"/>
      <c r="BC100" s="22"/>
      <c r="BD100" s="21"/>
      <c r="BE100" s="22"/>
      <c r="BF100" s="22"/>
      <c r="BG100" s="21">
        <v>959.78</v>
      </c>
      <c r="BH100" s="21">
        <v>64</v>
      </c>
      <c r="BI100" s="15">
        <f t="shared" si="1"/>
        <v>159466.26</v>
      </c>
    </row>
    <row r="101" spans="1:61" x14ac:dyDescent="0.25">
      <c r="A101" s="4" t="s">
        <v>178</v>
      </c>
      <c r="B101" s="23">
        <v>250000072</v>
      </c>
      <c r="C101" s="14">
        <v>77980.7</v>
      </c>
      <c r="D101" s="14">
        <v>588</v>
      </c>
      <c r="E101" s="14">
        <v>77980.7</v>
      </c>
      <c r="F101" s="14">
        <v>588</v>
      </c>
      <c r="G101" s="21"/>
      <c r="H101" s="14"/>
      <c r="I101" s="14"/>
      <c r="J101" s="21">
        <v>43301.819999999992</v>
      </c>
      <c r="K101" s="21">
        <v>5220</v>
      </c>
      <c r="L101" s="4"/>
      <c r="M101" s="21"/>
      <c r="N101" s="21"/>
      <c r="O101" s="22"/>
      <c r="P101" s="22"/>
      <c r="Q101" s="21"/>
      <c r="R101" s="21"/>
      <c r="S101" s="22"/>
      <c r="T101" s="22"/>
      <c r="U101" s="21"/>
      <c r="V101" s="21"/>
      <c r="W101" s="14"/>
      <c r="X101" s="22"/>
      <c r="Y101" s="22"/>
      <c r="Z101" s="21"/>
      <c r="AA101" s="21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1"/>
      <c r="AP101" s="21"/>
      <c r="AQ101" s="22"/>
      <c r="AR101" s="22"/>
      <c r="AS101" s="21"/>
      <c r="AT101" s="21"/>
      <c r="AU101" s="22"/>
      <c r="AV101" s="22"/>
      <c r="AW101" s="22"/>
      <c r="AX101" s="22"/>
      <c r="AY101" s="22"/>
      <c r="AZ101" s="22"/>
      <c r="BA101" s="21"/>
      <c r="BB101" s="22"/>
      <c r="BC101" s="22"/>
      <c r="BD101" s="21"/>
      <c r="BE101" s="22"/>
      <c r="BF101" s="22"/>
      <c r="BG101" s="21"/>
      <c r="BH101" s="21"/>
      <c r="BI101" s="15">
        <f t="shared" si="1"/>
        <v>127090.51999999997</v>
      </c>
    </row>
    <row r="102" spans="1:61" x14ac:dyDescent="0.25">
      <c r="A102" s="4" t="s">
        <v>102</v>
      </c>
      <c r="B102" s="23">
        <v>210000053</v>
      </c>
      <c r="C102" s="14">
        <v>0</v>
      </c>
      <c r="D102" s="14">
        <v>7972</v>
      </c>
      <c r="E102" s="14">
        <v>0</v>
      </c>
      <c r="F102" s="14">
        <v>7972</v>
      </c>
      <c r="G102" s="21">
        <v>80915.3</v>
      </c>
      <c r="H102" s="14"/>
      <c r="I102" s="14"/>
      <c r="J102" s="21"/>
      <c r="K102" s="21"/>
      <c r="L102" s="4"/>
      <c r="M102" s="21"/>
      <c r="N102" s="21"/>
      <c r="O102" s="22"/>
      <c r="P102" s="22"/>
      <c r="Q102" s="21"/>
      <c r="R102" s="21"/>
      <c r="S102" s="22"/>
      <c r="T102" s="22"/>
      <c r="U102" s="21"/>
      <c r="V102" s="21"/>
      <c r="W102" s="14"/>
      <c r="X102" s="22"/>
      <c r="Y102" s="22"/>
      <c r="Z102" s="21"/>
      <c r="AA102" s="21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1"/>
      <c r="AP102" s="21"/>
      <c r="AQ102" s="22"/>
      <c r="AR102" s="22"/>
      <c r="AS102" s="21"/>
      <c r="AT102" s="21"/>
      <c r="AU102" s="22"/>
      <c r="AV102" s="22"/>
      <c r="AW102" s="22"/>
      <c r="AX102" s="22"/>
      <c r="AY102" s="22"/>
      <c r="AZ102" s="22"/>
      <c r="BA102" s="21"/>
      <c r="BB102" s="22"/>
      <c r="BC102" s="22"/>
      <c r="BD102" s="21"/>
      <c r="BE102" s="22"/>
      <c r="BF102" s="22"/>
      <c r="BG102" s="21"/>
      <c r="BH102" s="21"/>
      <c r="BI102" s="15">
        <f t="shared" si="1"/>
        <v>88887.3</v>
      </c>
    </row>
    <row r="103" spans="1:61" x14ac:dyDescent="0.25">
      <c r="A103" s="4" t="s">
        <v>276</v>
      </c>
      <c r="B103" s="23">
        <v>10077487</v>
      </c>
      <c r="C103" s="14">
        <v>41940.480000000003</v>
      </c>
      <c r="D103" s="14">
        <v>900</v>
      </c>
      <c r="E103" s="14">
        <v>41940.480000000003</v>
      </c>
      <c r="F103" s="14">
        <v>900</v>
      </c>
      <c r="G103" s="21"/>
      <c r="H103" s="14"/>
      <c r="I103" s="14"/>
      <c r="J103" s="21"/>
      <c r="K103" s="21"/>
      <c r="L103" s="4"/>
      <c r="M103" s="21"/>
      <c r="N103" s="21"/>
      <c r="O103" s="22"/>
      <c r="P103" s="22"/>
      <c r="Q103" s="21"/>
      <c r="R103" s="21"/>
      <c r="S103" s="22"/>
      <c r="T103" s="22"/>
      <c r="U103" s="21"/>
      <c r="V103" s="21"/>
      <c r="W103" s="14"/>
      <c r="X103" s="22"/>
      <c r="Y103" s="22"/>
      <c r="Z103" s="21"/>
      <c r="AA103" s="21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1"/>
      <c r="AP103" s="21"/>
      <c r="AQ103" s="22"/>
      <c r="AR103" s="22"/>
      <c r="AS103" s="21"/>
      <c r="AT103" s="21"/>
      <c r="AU103" s="22"/>
      <c r="AV103" s="22"/>
      <c r="AW103" s="22"/>
      <c r="AX103" s="22"/>
      <c r="AY103" s="22"/>
      <c r="AZ103" s="22"/>
      <c r="BA103" s="21"/>
      <c r="BB103" s="22"/>
      <c r="BC103" s="22"/>
      <c r="BD103" s="21"/>
      <c r="BE103" s="22"/>
      <c r="BF103" s="22"/>
      <c r="BG103" s="21"/>
      <c r="BH103" s="21"/>
      <c r="BI103" s="15">
        <f t="shared" si="1"/>
        <v>42840.480000000003</v>
      </c>
    </row>
    <row r="104" spans="1:61" x14ac:dyDescent="0.25">
      <c r="A104" s="4" t="s">
        <v>58</v>
      </c>
      <c r="B104" s="23">
        <v>170024104</v>
      </c>
      <c r="C104" s="14">
        <v>322838.76</v>
      </c>
      <c r="D104" s="14">
        <v>18432</v>
      </c>
      <c r="E104" s="14">
        <v>322838.76</v>
      </c>
      <c r="F104" s="14">
        <v>18432</v>
      </c>
      <c r="G104" s="21">
        <v>180025.22</v>
      </c>
      <c r="H104" s="14"/>
      <c r="I104" s="14"/>
      <c r="J104" s="21">
        <v>10017.32</v>
      </c>
      <c r="K104" s="21">
        <v>2168</v>
      </c>
      <c r="L104" s="4"/>
      <c r="M104" s="21"/>
      <c r="N104" s="21"/>
      <c r="O104" s="22"/>
      <c r="P104" s="22"/>
      <c r="Q104" s="21"/>
      <c r="R104" s="21"/>
      <c r="S104" s="22"/>
      <c r="T104" s="22"/>
      <c r="U104" s="21">
        <v>17385.63</v>
      </c>
      <c r="V104" s="21">
        <v>11</v>
      </c>
      <c r="W104" s="14"/>
      <c r="X104" s="22"/>
      <c r="Y104" s="22"/>
      <c r="Z104" s="21">
        <v>8507.6299999999992</v>
      </c>
      <c r="AA104" s="21">
        <v>1152</v>
      </c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1"/>
      <c r="AP104" s="21"/>
      <c r="AQ104" s="22"/>
      <c r="AR104" s="22"/>
      <c r="AS104" s="21"/>
      <c r="AT104" s="21"/>
      <c r="AU104" s="22"/>
      <c r="AV104" s="22"/>
      <c r="AW104" s="22"/>
      <c r="AX104" s="22"/>
      <c r="AY104" s="22"/>
      <c r="AZ104" s="22"/>
      <c r="BA104" s="21"/>
      <c r="BB104" s="22"/>
      <c r="BC104" s="22"/>
      <c r="BD104" s="21"/>
      <c r="BE104" s="22"/>
      <c r="BF104" s="22"/>
      <c r="BG104" s="21">
        <v>365.98</v>
      </c>
      <c r="BH104" s="21">
        <v>45</v>
      </c>
      <c r="BI104" s="15">
        <f t="shared" si="1"/>
        <v>560948.53999999992</v>
      </c>
    </row>
    <row r="105" spans="1:61" x14ac:dyDescent="0.25">
      <c r="A105" s="4" t="s">
        <v>147</v>
      </c>
      <c r="B105" s="23">
        <v>19177449</v>
      </c>
      <c r="C105" s="14">
        <v>41959.03</v>
      </c>
      <c r="D105" s="14">
        <v>0</v>
      </c>
      <c r="E105" s="14">
        <v>43107.22</v>
      </c>
      <c r="F105" s="14">
        <v>0</v>
      </c>
      <c r="G105" s="21">
        <v>33797.69</v>
      </c>
      <c r="H105" s="14"/>
      <c r="I105" s="14"/>
      <c r="J105" s="21"/>
      <c r="K105" s="21"/>
      <c r="L105" s="4"/>
      <c r="M105" s="21"/>
      <c r="N105" s="21"/>
      <c r="O105" s="22"/>
      <c r="P105" s="22"/>
      <c r="Q105" s="21"/>
      <c r="R105" s="21"/>
      <c r="S105" s="22"/>
      <c r="T105" s="22"/>
      <c r="U105" s="21"/>
      <c r="V105" s="21"/>
      <c r="W105" s="14"/>
      <c r="X105" s="22"/>
      <c r="Y105" s="22"/>
      <c r="Z105" s="21"/>
      <c r="AA105" s="21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1"/>
      <c r="AP105" s="21"/>
      <c r="AQ105" s="22"/>
      <c r="AR105" s="22"/>
      <c r="AS105" s="21"/>
      <c r="AT105" s="21"/>
      <c r="AU105" s="22"/>
      <c r="AV105" s="22"/>
      <c r="AW105" s="22"/>
      <c r="AX105" s="22"/>
      <c r="AY105" s="22"/>
      <c r="AZ105" s="22"/>
      <c r="BA105" s="21"/>
      <c r="BB105" s="22"/>
      <c r="BC105" s="22"/>
      <c r="BD105" s="21"/>
      <c r="BE105" s="22"/>
      <c r="BF105" s="22"/>
      <c r="BG105" s="21"/>
      <c r="BH105" s="21"/>
      <c r="BI105" s="15">
        <f t="shared" si="1"/>
        <v>75756.72</v>
      </c>
    </row>
    <row r="106" spans="1:61" x14ac:dyDescent="0.25">
      <c r="A106" s="4" t="s">
        <v>277</v>
      </c>
      <c r="B106" s="23">
        <v>19177406</v>
      </c>
      <c r="C106" s="14">
        <v>156919.76</v>
      </c>
      <c r="D106" s="14">
        <v>12897</v>
      </c>
      <c r="E106" s="14">
        <v>156919.76</v>
      </c>
      <c r="F106" s="14">
        <v>12897</v>
      </c>
      <c r="G106" s="21"/>
      <c r="H106" s="14"/>
      <c r="I106" s="14"/>
      <c r="J106" s="21"/>
      <c r="K106" s="21"/>
      <c r="L106" s="4"/>
      <c r="M106" s="21"/>
      <c r="N106" s="21"/>
      <c r="O106" s="22"/>
      <c r="P106" s="22"/>
      <c r="Q106" s="21"/>
      <c r="R106" s="21"/>
      <c r="S106" s="22"/>
      <c r="T106" s="22"/>
      <c r="U106" s="21"/>
      <c r="V106" s="21"/>
      <c r="W106" s="14"/>
      <c r="X106" s="22"/>
      <c r="Y106" s="22"/>
      <c r="Z106" s="21"/>
      <c r="AA106" s="21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1"/>
      <c r="AP106" s="21"/>
      <c r="AQ106" s="22"/>
      <c r="AR106" s="22"/>
      <c r="AS106" s="21"/>
      <c r="AT106" s="21"/>
      <c r="AU106" s="22"/>
      <c r="AV106" s="22"/>
      <c r="AW106" s="22"/>
      <c r="AX106" s="22"/>
      <c r="AY106" s="22"/>
      <c r="AZ106" s="22"/>
      <c r="BA106" s="21"/>
      <c r="BB106" s="22"/>
      <c r="BC106" s="22"/>
      <c r="BD106" s="21"/>
      <c r="BE106" s="22"/>
      <c r="BF106" s="22"/>
      <c r="BG106" s="21"/>
      <c r="BH106" s="21"/>
      <c r="BI106" s="15">
        <f t="shared" si="1"/>
        <v>169816.76</v>
      </c>
    </row>
    <row r="107" spans="1:61" x14ac:dyDescent="0.25">
      <c r="A107" s="4" t="s">
        <v>464</v>
      </c>
      <c r="B107" s="23">
        <v>90024101</v>
      </c>
      <c r="C107" s="14">
        <v>2781060.1700000009</v>
      </c>
      <c r="D107" s="14">
        <v>58479</v>
      </c>
      <c r="E107" s="14">
        <v>2781060.1700000009</v>
      </c>
      <c r="F107" s="14">
        <v>58479</v>
      </c>
      <c r="G107" s="21">
        <v>82000.469999999972</v>
      </c>
      <c r="H107" s="14"/>
      <c r="I107" s="14"/>
      <c r="J107" s="21">
        <v>167304.79</v>
      </c>
      <c r="K107" s="21">
        <v>13930</v>
      </c>
      <c r="L107" s="4"/>
      <c r="M107" s="21">
        <v>14022.35</v>
      </c>
      <c r="N107" s="21">
        <v>18</v>
      </c>
      <c r="O107" s="22"/>
      <c r="P107" s="22"/>
      <c r="Q107" s="21"/>
      <c r="R107" s="21"/>
      <c r="S107" s="22"/>
      <c r="T107" s="22"/>
      <c r="U107" s="21">
        <v>14882.910000000002</v>
      </c>
      <c r="V107" s="21">
        <v>457</v>
      </c>
      <c r="W107" s="14"/>
      <c r="X107" s="22"/>
      <c r="Y107" s="22"/>
      <c r="Z107" s="21">
        <v>1940.8799999999999</v>
      </c>
      <c r="AA107" s="21">
        <v>292</v>
      </c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1">
        <v>114346.57999999999</v>
      </c>
      <c r="AP107" s="21">
        <v>248</v>
      </c>
      <c r="AQ107" s="22"/>
      <c r="AR107" s="22"/>
      <c r="AS107" s="21"/>
      <c r="AT107" s="21"/>
      <c r="AU107" s="22"/>
      <c r="AV107" s="22"/>
      <c r="AW107" s="22"/>
      <c r="AX107" s="22"/>
      <c r="AY107" s="22"/>
      <c r="AZ107" s="22"/>
      <c r="BA107" s="21"/>
      <c r="BB107" s="22"/>
      <c r="BC107" s="22"/>
      <c r="BD107" s="21"/>
      <c r="BE107" s="22"/>
      <c r="BF107" s="22"/>
      <c r="BG107" s="21">
        <v>7906.76</v>
      </c>
      <c r="BH107" s="21">
        <v>490</v>
      </c>
      <c r="BI107" s="15">
        <f t="shared" si="1"/>
        <v>3257378.91</v>
      </c>
    </row>
    <row r="108" spans="1:61" x14ac:dyDescent="0.25">
      <c r="A108" s="4" t="s">
        <v>50</v>
      </c>
      <c r="B108" s="23">
        <v>90020301</v>
      </c>
      <c r="C108" s="14">
        <v>1384219.9400000004</v>
      </c>
      <c r="D108" s="14">
        <v>85804</v>
      </c>
      <c r="E108" s="14">
        <v>1384307.3900000001</v>
      </c>
      <c r="F108" s="14">
        <v>85804</v>
      </c>
      <c r="G108" s="21"/>
      <c r="H108" s="14"/>
      <c r="I108" s="14"/>
      <c r="J108" s="21">
        <v>67731.72</v>
      </c>
      <c r="K108" s="21">
        <v>8289</v>
      </c>
      <c r="L108" s="4">
        <v>5</v>
      </c>
      <c r="M108" s="21">
        <v>6656.9299999999985</v>
      </c>
      <c r="N108" s="21">
        <v>90</v>
      </c>
      <c r="O108" s="22"/>
      <c r="P108" s="22"/>
      <c r="Q108" s="21"/>
      <c r="R108" s="21"/>
      <c r="S108" s="22"/>
      <c r="T108" s="22"/>
      <c r="U108" s="21">
        <v>35215.14</v>
      </c>
      <c r="V108" s="21">
        <v>1210</v>
      </c>
      <c r="W108" s="14"/>
      <c r="X108" s="22"/>
      <c r="Y108" s="22"/>
      <c r="Z108" s="21">
        <v>482.32</v>
      </c>
      <c r="AA108" s="21">
        <v>76</v>
      </c>
      <c r="AB108" s="22"/>
      <c r="AC108" s="22"/>
      <c r="AD108" s="22">
        <v>2453.0299999999997</v>
      </c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1">
        <v>18336.510000000002</v>
      </c>
      <c r="AP108" s="21">
        <v>84</v>
      </c>
      <c r="AQ108" s="22"/>
      <c r="AR108" s="22"/>
      <c r="AS108" s="21"/>
      <c r="AT108" s="21"/>
      <c r="AU108" s="22"/>
      <c r="AV108" s="22"/>
      <c r="AW108" s="22"/>
      <c r="AX108" s="22"/>
      <c r="AY108" s="22"/>
      <c r="AZ108" s="22"/>
      <c r="BA108" s="21"/>
      <c r="BB108" s="22"/>
      <c r="BC108" s="22"/>
      <c r="BD108" s="21"/>
      <c r="BE108" s="22"/>
      <c r="BF108" s="22"/>
      <c r="BG108" s="21">
        <v>1582.19</v>
      </c>
      <c r="BH108" s="21">
        <v>623</v>
      </c>
      <c r="BI108" s="15">
        <f t="shared" si="1"/>
        <v>1612858.7800000003</v>
      </c>
    </row>
    <row r="109" spans="1:61" x14ac:dyDescent="0.25">
      <c r="A109" s="4" t="s">
        <v>217</v>
      </c>
      <c r="B109" s="23">
        <v>110000048</v>
      </c>
      <c r="C109" s="14">
        <v>4437555.169999999</v>
      </c>
      <c r="D109" s="14">
        <v>148000</v>
      </c>
      <c r="E109" s="14">
        <v>4437555.169999999</v>
      </c>
      <c r="F109" s="14">
        <v>148000</v>
      </c>
      <c r="G109" s="21">
        <v>177997.32</v>
      </c>
      <c r="H109" s="14"/>
      <c r="I109" s="14"/>
      <c r="J109" s="21">
        <v>111826.42000000001</v>
      </c>
      <c r="K109" s="21">
        <v>11702</v>
      </c>
      <c r="L109" s="4">
        <v>2.5</v>
      </c>
      <c r="M109" s="21"/>
      <c r="N109" s="21"/>
      <c r="O109" s="22"/>
      <c r="P109" s="22"/>
      <c r="Q109" s="21">
        <v>304038.64</v>
      </c>
      <c r="R109" s="21">
        <v>10241</v>
      </c>
      <c r="S109" s="22"/>
      <c r="T109" s="22"/>
      <c r="U109" s="21">
        <v>76011</v>
      </c>
      <c r="V109" s="21">
        <v>684</v>
      </c>
      <c r="W109" s="14"/>
      <c r="X109" s="22"/>
      <c r="Y109" s="22"/>
      <c r="Z109" s="21">
        <v>120.48</v>
      </c>
      <c r="AA109" s="21">
        <v>30</v>
      </c>
      <c r="AB109" s="22"/>
      <c r="AC109" s="22"/>
      <c r="AD109" s="22">
        <v>5064.32</v>
      </c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1">
        <v>69712.23</v>
      </c>
      <c r="AP109" s="21">
        <v>455</v>
      </c>
      <c r="AQ109" s="22"/>
      <c r="AR109" s="22"/>
      <c r="AS109" s="21">
        <v>859.6400000000001</v>
      </c>
      <c r="AT109" s="21">
        <v>0</v>
      </c>
      <c r="AU109" s="22"/>
      <c r="AV109" s="22"/>
      <c r="AW109" s="22"/>
      <c r="AX109" s="22">
        <v>170.72</v>
      </c>
      <c r="AY109" s="22">
        <v>0</v>
      </c>
      <c r="AZ109" s="22">
        <v>1336.5500000000002</v>
      </c>
      <c r="BA109" s="21"/>
      <c r="BB109" s="22"/>
      <c r="BC109" s="22"/>
      <c r="BD109" s="21">
        <v>65.44</v>
      </c>
      <c r="BE109" s="22"/>
      <c r="BF109" s="22"/>
      <c r="BG109" s="21">
        <v>6182.26</v>
      </c>
      <c r="BH109" s="21">
        <v>372</v>
      </c>
      <c r="BI109" s="15">
        <f t="shared" si="1"/>
        <v>5362426.6900000023</v>
      </c>
    </row>
    <row r="110" spans="1:61" x14ac:dyDescent="0.25">
      <c r="A110" s="4" t="s">
        <v>334</v>
      </c>
      <c r="B110" s="23">
        <v>90077418</v>
      </c>
      <c r="C110" s="14">
        <v>8215.68</v>
      </c>
      <c r="D110" s="14">
        <v>436</v>
      </c>
      <c r="E110" s="14">
        <v>8215.68</v>
      </c>
      <c r="F110" s="14">
        <v>436</v>
      </c>
      <c r="G110" s="21"/>
      <c r="H110" s="14"/>
      <c r="I110" s="14"/>
      <c r="J110" s="21">
        <v>16339.889999999998</v>
      </c>
      <c r="K110" s="21">
        <v>1672</v>
      </c>
      <c r="L110" s="4"/>
      <c r="M110" s="21"/>
      <c r="N110" s="21"/>
      <c r="O110" s="22"/>
      <c r="P110" s="22"/>
      <c r="Q110" s="21"/>
      <c r="R110" s="21"/>
      <c r="S110" s="22"/>
      <c r="T110" s="22"/>
      <c r="U110" s="21"/>
      <c r="V110" s="21"/>
      <c r="W110" s="14"/>
      <c r="X110" s="22"/>
      <c r="Y110" s="22"/>
      <c r="Z110" s="21"/>
      <c r="AA110" s="21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1"/>
      <c r="AP110" s="21"/>
      <c r="AQ110" s="22"/>
      <c r="AR110" s="22"/>
      <c r="AS110" s="21"/>
      <c r="AT110" s="21"/>
      <c r="AU110" s="22"/>
      <c r="AV110" s="22"/>
      <c r="AW110" s="22"/>
      <c r="AX110" s="22"/>
      <c r="AY110" s="22"/>
      <c r="AZ110" s="22"/>
      <c r="BA110" s="21"/>
      <c r="BB110" s="22"/>
      <c r="BC110" s="22"/>
      <c r="BD110" s="21"/>
      <c r="BE110" s="22"/>
      <c r="BF110" s="22"/>
      <c r="BG110" s="21"/>
      <c r="BH110" s="21"/>
      <c r="BI110" s="15">
        <f t="shared" si="1"/>
        <v>26663.57</v>
      </c>
    </row>
    <row r="111" spans="1:61" x14ac:dyDescent="0.25">
      <c r="A111" s="4" t="s">
        <v>295</v>
      </c>
      <c r="B111" s="23">
        <v>130077421</v>
      </c>
      <c r="C111" s="14">
        <v>84996.84</v>
      </c>
      <c r="D111" s="14">
        <v>8</v>
      </c>
      <c r="E111" s="14">
        <v>84996.84</v>
      </c>
      <c r="F111" s="14">
        <v>8</v>
      </c>
      <c r="G111" s="21"/>
      <c r="H111" s="14"/>
      <c r="I111" s="14"/>
      <c r="J111" s="21"/>
      <c r="K111" s="21"/>
      <c r="L111" s="4"/>
      <c r="M111" s="21"/>
      <c r="N111" s="21"/>
      <c r="O111" s="22"/>
      <c r="P111" s="22"/>
      <c r="Q111" s="21"/>
      <c r="R111" s="21"/>
      <c r="S111" s="22"/>
      <c r="T111" s="22"/>
      <c r="U111" s="21">
        <v>6088.4699999999993</v>
      </c>
      <c r="V111" s="21">
        <v>0</v>
      </c>
      <c r="W111" s="14"/>
      <c r="X111" s="22"/>
      <c r="Y111" s="22"/>
      <c r="Z111" s="21"/>
      <c r="AA111" s="21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1"/>
      <c r="AP111" s="21"/>
      <c r="AQ111" s="22"/>
      <c r="AR111" s="22"/>
      <c r="AS111" s="21"/>
      <c r="AT111" s="21"/>
      <c r="AU111" s="22"/>
      <c r="AV111" s="22"/>
      <c r="AW111" s="22"/>
      <c r="AX111" s="22"/>
      <c r="AY111" s="22"/>
      <c r="AZ111" s="22"/>
      <c r="BA111" s="21"/>
      <c r="BB111" s="22"/>
      <c r="BC111" s="22"/>
      <c r="BD111" s="21"/>
      <c r="BE111" s="22"/>
      <c r="BF111" s="22"/>
      <c r="BG111" s="21"/>
      <c r="BH111" s="21"/>
      <c r="BI111" s="15">
        <f t="shared" si="1"/>
        <v>91093.31</v>
      </c>
    </row>
    <row r="112" spans="1:61" x14ac:dyDescent="0.25">
      <c r="A112" s="4" t="s">
        <v>166</v>
      </c>
      <c r="B112" s="23">
        <v>801000001</v>
      </c>
      <c r="C112" s="14">
        <v>22425.440000000002</v>
      </c>
      <c r="D112" s="14">
        <v>120</v>
      </c>
      <c r="E112" s="14">
        <v>22425.439999999999</v>
      </c>
      <c r="F112" s="14">
        <v>120</v>
      </c>
      <c r="G112" s="21"/>
      <c r="H112" s="14"/>
      <c r="I112" s="14"/>
      <c r="J112" s="21">
        <v>18092.009999999998</v>
      </c>
      <c r="K112" s="21">
        <v>2772</v>
      </c>
      <c r="L112" s="4"/>
      <c r="M112" s="21"/>
      <c r="N112" s="21"/>
      <c r="O112" s="22"/>
      <c r="P112" s="22"/>
      <c r="Q112" s="21"/>
      <c r="R112" s="21"/>
      <c r="S112" s="22"/>
      <c r="T112" s="22"/>
      <c r="U112" s="21">
        <v>129.01</v>
      </c>
      <c r="V112" s="21">
        <v>0</v>
      </c>
      <c r="W112" s="14"/>
      <c r="X112" s="22"/>
      <c r="Y112" s="22"/>
      <c r="Z112" s="21"/>
      <c r="AA112" s="21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1"/>
      <c r="AP112" s="21"/>
      <c r="AQ112" s="22"/>
      <c r="AR112" s="22"/>
      <c r="AS112" s="21"/>
      <c r="AT112" s="21"/>
      <c r="AU112" s="22"/>
      <c r="AV112" s="22"/>
      <c r="AW112" s="22"/>
      <c r="AX112" s="22"/>
      <c r="AY112" s="22"/>
      <c r="AZ112" s="22"/>
      <c r="BA112" s="21"/>
      <c r="BB112" s="22"/>
      <c r="BC112" s="22"/>
      <c r="BD112" s="21"/>
      <c r="BE112" s="22"/>
      <c r="BF112" s="22"/>
      <c r="BG112" s="21"/>
      <c r="BH112" s="21"/>
      <c r="BI112" s="15">
        <f t="shared" si="1"/>
        <v>43538.459999999992</v>
      </c>
    </row>
    <row r="113" spans="1:61" x14ac:dyDescent="0.25">
      <c r="A113" s="4" t="s">
        <v>142</v>
      </c>
      <c r="B113" s="23">
        <v>10077485</v>
      </c>
      <c r="C113" s="14">
        <v>23375.96</v>
      </c>
      <c r="D113" s="14">
        <v>84</v>
      </c>
      <c r="E113" s="14">
        <v>23375.96</v>
      </c>
      <c r="F113" s="14">
        <v>84</v>
      </c>
      <c r="G113" s="21"/>
      <c r="H113" s="14"/>
      <c r="I113" s="14"/>
      <c r="J113" s="21">
        <v>27216.48</v>
      </c>
      <c r="K113" s="21">
        <v>3816</v>
      </c>
      <c r="L113" s="4"/>
      <c r="M113" s="21"/>
      <c r="N113" s="21"/>
      <c r="O113" s="22"/>
      <c r="P113" s="22"/>
      <c r="Q113" s="21"/>
      <c r="R113" s="21"/>
      <c r="S113" s="22"/>
      <c r="T113" s="22"/>
      <c r="U113" s="21"/>
      <c r="V113" s="21"/>
      <c r="W113" s="14"/>
      <c r="X113" s="22"/>
      <c r="Y113" s="22"/>
      <c r="Z113" s="21"/>
      <c r="AA113" s="21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1"/>
      <c r="AP113" s="21"/>
      <c r="AQ113" s="22"/>
      <c r="AR113" s="22"/>
      <c r="AS113" s="21"/>
      <c r="AT113" s="21"/>
      <c r="AU113" s="22"/>
      <c r="AV113" s="22"/>
      <c r="AW113" s="22"/>
      <c r="AX113" s="22"/>
      <c r="AY113" s="22"/>
      <c r="AZ113" s="22"/>
      <c r="BA113" s="21"/>
      <c r="BB113" s="22"/>
      <c r="BC113" s="22"/>
      <c r="BD113" s="21"/>
      <c r="BE113" s="22"/>
      <c r="BF113" s="22"/>
      <c r="BG113" s="21">
        <v>35.06</v>
      </c>
      <c r="BH113" s="21">
        <v>8</v>
      </c>
      <c r="BI113" s="15">
        <f t="shared" si="1"/>
        <v>54535.499999999993</v>
      </c>
    </row>
    <row r="114" spans="1:61" x14ac:dyDescent="0.25">
      <c r="A114" s="4" t="s">
        <v>160</v>
      </c>
      <c r="B114" s="23">
        <v>130020302</v>
      </c>
      <c r="C114" s="14">
        <v>1357971.94</v>
      </c>
      <c r="D114" s="14">
        <v>17694</v>
      </c>
      <c r="E114" s="14">
        <v>1357970.84</v>
      </c>
      <c r="F114" s="14">
        <v>17694</v>
      </c>
      <c r="G114" s="21"/>
      <c r="H114" s="14"/>
      <c r="I114" s="14"/>
      <c r="J114" s="21">
        <v>143054.84</v>
      </c>
      <c r="K114" s="21">
        <v>12228</v>
      </c>
      <c r="L114" s="4"/>
      <c r="M114" s="21"/>
      <c r="N114" s="21"/>
      <c r="O114" s="22"/>
      <c r="P114" s="22"/>
      <c r="Q114" s="21"/>
      <c r="R114" s="21"/>
      <c r="S114" s="22"/>
      <c r="T114" s="22"/>
      <c r="U114" s="21">
        <v>2677.67</v>
      </c>
      <c r="V114" s="21">
        <v>96</v>
      </c>
      <c r="W114" s="14"/>
      <c r="X114" s="22"/>
      <c r="Y114" s="22"/>
      <c r="Z114" s="21">
        <v>29.73</v>
      </c>
      <c r="AA114" s="21">
        <v>4</v>
      </c>
      <c r="AB114" s="22"/>
      <c r="AC114" s="22"/>
      <c r="AD114" s="22"/>
      <c r="AE114" s="22"/>
      <c r="AF114" s="22"/>
      <c r="AG114" s="22">
        <v>890.72</v>
      </c>
      <c r="AH114" s="22">
        <v>76</v>
      </c>
      <c r="AI114" s="22"/>
      <c r="AJ114" s="22"/>
      <c r="AK114" s="22"/>
      <c r="AL114" s="22"/>
      <c r="AM114" s="22"/>
      <c r="AN114" s="22"/>
      <c r="AO114" s="21">
        <v>682</v>
      </c>
      <c r="AP114" s="21">
        <v>0</v>
      </c>
      <c r="AQ114" s="22"/>
      <c r="AR114" s="22"/>
      <c r="AS114" s="21">
        <v>285.10000000000002</v>
      </c>
      <c r="AT114" s="21">
        <v>0</v>
      </c>
      <c r="AU114" s="22"/>
      <c r="AV114" s="22"/>
      <c r="AW114" s="22"/>
      <c r="AX114" s="22">
        <v>128.96</v>
      </c>
      <c r="AY114" s="22">
        <v>36</v>
      </c>
      <c r="AZ114" s="22">
        <v>536.15</v>
      </c>
      <c r="BA114" s="21"/>
      <c r="BB114" s="22"/>
      <c r="BC114" s="22"/>
      <c r="BD114" s="21"/>
      <c r="BE114" s="22"/>
      <c r="BF114" s="22"/>
      <c r="BG114" s="21">
        <v>8866.2999999999993</v>
      </c>
      <c r="BH114" s="21">
        <v>1464</v>
      </c>
      <c r="BI114" s="15">
        <f t="shared" si="1"/>
        <v>1546721.41</v>
      </c>
    </row>
    <row r="115" spans="1:61" x14ac:dyDescent="0.25">
      <c r="A115" s="4" t="s">
        <v>61</v>
      </c>
      <c r="B115" s="23">
        <v>170077421</v>
      </c>
      <c r="C115" s="14">
        <v>0</v>
      </c>
      <c r="D115" s="14">
        <v>14928</v>
      </c>
      <c r="E115" s="14">
        <v>0</v>
      </c>
      <c r="F115" s="14">
        <v>14928</v>
      </c>
      <c r="G115" s="21">
        <v>114124.45000000003</v>
      </c>
      <c r="H115" s="14"/>
      <c r="I115" s="14"/>
      <c r="J115" s="21"/>
      <c r="K115" s="21"/>
      <c r="L115" s="4"/>
      <c r="M115" s="21"/>
      <c r="N115" s="21"/>
      <c r="O115" s="22"/>
      <c r="P115" s="22"/>
      <c r="Q115" s="21"/>
      <c r="R115" s="21"/>
      <c r="S115" s="22"/>
      <c r="T115" s="22"/>
      <c r="U115" s="21"/>
      <c r="V115" s="21"/>
      <c r="W115" s="14"/>
      <c r="X115" s="22"/>
      <c r="Y115" s="22"/>
      <c r="Z115" s="21"/>
      <c r="AA115" s="21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1"/>
      <c r="AP115" s="21"/>
      <c r="AQ115" s="22"/>
      <c r="AR115" s="22"/>
      <c r="AS115" s="21"/>
      <c r="AT115" s="21"/>
      <c r="AU115" s="22"/>
      <c r="AV115" s="22"/>
      <c r="AW115" s="22"/>
      <c r="AX115" s="22"/>
      <c r="AY115" s="22"/>
      <c r="AZ115" s="22"/>
      <c r="BA115" s="21"/>
      <c r="BB115" s="22"/>
      <c r="BC115" s="22"/>
      <c r="BD115" s="21"/>
      <c r="BE115" s="22"/>
      <c r="BF115" s="22"/>
      <c r="BG115" s="21">
        <v>0</v>
      </c>
      <c r="BH115" s="21">
        <v>36</v>
      </c>
      <c r="BI115" s="15">
        <f t="shared" si="1"/>
        <v>129088.45000000001</v>
      </c>
    </row>
    <row r="116" spans="1:61" x14ac:dyDescent="0.25">
      <c r="A116" s="4" t="s">
        <v>81</v>
      </c>
      <c r="B116" s="23">
        <v>880200058</v>
      </c>
      <c r="C116" s="14">
        <v>126288.61</v>
      </c>
      <c r="D116" s="14">
        <v>2984</v>
      </c>
      <c r="E116" s="14">
        <v>126288.61</v>
      </c>
      <c r="F116" s="14">
        <v>2984</v>
      </c>
      <c r="G116" s="21"/>
      <c r="H116" s="14"/>
      <c r="I116" s="14"/>
      <c r="J116" s="21">
        <v>2567.3999999999996</v>
      </c>
      <c r="K116" s="21">
        <v>528</v>
      </c>
      <c r="L116" s="4"/>
      <c r="M116" s="21"/>
      <c r="N116" s="21"/>
      <c r="O116" s="22"/>
      <c r="P116" s="22"/>
      <c r="Q116" s="21"/>
      <c r="R116" s="21"/>
      <c r="S116" s="22"/>
      <c r="T116" s="22"/>
      <c r="U116" s="21"/>
      <c r="V116" s="21"/>
      <c r="W116" s="14"/>
      <c r="X116" s="22"/>
      <c r="Y116" s="22"/>
      <c r="Z116" s="21"/>
      <c r="AA116" s="21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1"/>
      <c r="AP116" s="21"/>
      <c r="AQ116" s="22"/>
      <c r="AR116" s="22"/>
      <c r="AS116" s="21"/>
      <c r="AT116" s="21"/>
      <c r="AU116" s="22"/>
      <c r="AV116" s="22"/>
      <c r="AW116" s="22"/>
      <c r="AX116" s="22"/>
      <c r="AY116" s="22"/>
      <c r="AZ116" s="22"/>
      <c r="BA116" s="21"/>
      <c r="BB116" s="22"/>
      <c r="BC116" s="22"/>
      <c r="BD116" s="21"/>
      <c r="BE116" s="22"/>
      <c r="BF116" s="22"/>
      <c r="BG116" s="21">
        <v>274.41000000000003</v>
      </c>
      <c r="BH116" s="21">
        <v>24</v>
      </c>
      <c r="BI116" s="15">
        <f t="shared" si="1"/>
        <v>132666.41999999998</v>
      </c>
    </row>
    <row r="117" spans="1:61" x14ac:dyDescent="0.25">
      <c r="A117" s="4" t="s">
        <v>317</v>
      </c>
      <c r="B117" s="23">
        <v>90077434</v>
      </c>
      <c r="C117" s="14">
        <v>72482.55</v>
      </c>
      <c r="D117" s="14">
        <v>1092</v>
      </c>
      <c r="E117" s="14">
        <v>72482.55</v>
      </c>
      <c r="F117" s="14">
        <v>1092</v>
      </c>
      <c r="G117" s="21"/>
      <c r="H117" s="14"/>
      <c r="I117" s="14"/>
      <c r="J117" s="21"/>
      <c r="K117" s="21"/>
      <c r="L117" s="4"/>
      <c r="M117" s="21"/>
      <c r="N117" s="21"/>
      <c r="O117" s="22"/>
      <c r="P117" s="22"/>
      <c r="Q117" s="21"/>
      <c r="R117" s="21"/>
      <c r="S117" s="22"/>
      <c r="T117" s="22"/>
      <c r="U117" s="21"/>
      <c r="V117" s="21"/>
      <c r="W117" s="14"/>
      <c r="X117" s="22"/>
      <c r="Y117" s="22"/>
      <c r="Z117" s="21"/>
      <c r="AA117" s="21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1"/>
      <c r="AP117" s="21"/>
      <c r="AQ117" s="22"/>
      <c r="AR117" s="22"/>
      <c r="AS117" s="21"/>
      <c r="AT117" s="21"/>
      <c r="AU117" s="22"/>
      <c r="AV117" s="22"/>
      <c r="AW117" s="22"/>
      <c r="AX117" s="22"/>
      <c r="AY117" s="22"/>
      <c r="AZ117" s="22"/>
      <c r="BA117" s="21"/>
      <c r="BB117" s="22"/>
      <c r="BC117" s="22"/>
      <c r="BD117" s="21"/>
      <c r="BE117" s="22"/>
      <c r="BF117" s="22"/>
      <c r="BG117" s="21">
        <v>82.56</v>
      </c>
      <c r="BH117" s="21">
        <v>12</v>
      </c>
      <c r="BI117" s="15">
        <f t="shared" si="1"/>
        <v>73669.11</v>
      </c>
    </row>
    <row r="118" spans="1:61" x14ac:dyDescent="0.25">
      <c r="A118" s="4" t="s">
        <v>116</v>
      </c>
      <c r="B118" s="23">
        <v>760200025</v>
      </c>
      <c r="C118" s="14">
        <v>76586.790000000008</v>
      </c>
      <c r="D118" s="14">
        <v>19078.849999999999</v>
      </c>
      <c r="E118" s="14">
        <v>76586.789999999994</v>
      </c>
      <c r="F118" s="14">
        <v>19078.849999999999</v>
      </c>
      <c r="G118" s="21">
        <v>106875.93</v>
      </c>
      <c r="H118" s="14"/>
      <c r="I118" s="14"/>
      <c r="J118" s="21"/>
      <c r="K118" s="21"/>
      <c r="L118" s="4"/>
      <c r="M118" s="21"/>
      <c r="N118" s="21"/>
      <c r="O118" s="22"/>
      <c r="P118" s="22"/>
      <c r="Q118" s="21"/>
      <c r="R118" s="21"/>
      <c r="S118" s="22"/>
      <c r="T118" s="22"/>
      <c r="U118" s="21"/>
      <c r="V118" s="21"/>
      <c r="W118" s="14"/>
      <c r="X118" s="22"/>
      <c r="Y118" s="22"/>
      <c r="Z118" s="21"/>
      <c r="AA118" s="21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1"/>
      <c r="AP118" s="21"/>
      <c r="AQ118" s="22"/>
      <c r="AR118" s="22"/>
      <c r="AS118" s="21"/>
      <c r="AT118" s="21"/>
      <c r="AU118" s="22"/>
      <c r="AV118" s="22"/>
      <c r="AW118" s="22"/>
      <c r="AX118" s="22"/>
      <c r="AY118" s="22"/>
      <c r="AZ118" s="22"/>
      <c r="BA118" s="21"/>
      <c r="BB118" s="22"/>
      <c r="BC118" s="22"/>
      <c r="BD118" s="21"/>
      <c r="BE118" s="22"/>
      <c r="BF118" s="22"/>
      <c r="BG118" s="21">
        <v>110.08</v>
      </c>
      <c r="BH118" s="21">
        <v>20</v>
      </c>
      <c r="BI118" s="15">
        <f t="shared" si="1"/>
        <v>202671.65</v>
      </c>
    </row>
    <row r="119" spans="1:61" x14ac:dyDescent="0.25">
      <c r="A119" s="4" t="s">
        <v>161</v>
      </c>
      <c r="B119" s="23">
        <v>130024102</v>
      </c>
      <c r="C119" s="14">
        <v>660577.14</v>
      </c>
      <c r="D119" s="14">
        <v>32029</v>
      </c>
      <c r="E119" s="14">
        <v>660577.14000000013</v>
      </c>
      <c r="F119" s="14">
        <v>32029</v>
      </c>
      <c r="G119" s="21">
        <v>147321.23000000001</v>
      </c>
      <c r="H119" s="14"/>
      <c r="I119" s="14"/>
      <c r="J119" s="21">
        <v>31118.600000000002</v>
      </c>
      <c r="K119" s="21">
        <v>5392</v>
      </c>
      <c r="L119" s="4"/>
      <c r="M119" s="21"/>
      <c r="N119" s="21"/>
      <c r="O119" s="22"/>
      <c r="P119" s="22"/>
      <c r="Q119" s="21"/>
      <c r="R119" s="21"/>
      <c r="S119" s="22"/>
      <c r="T119" s="22"/>
      <c r="U119" s="21"/>
      <c r="V119" s="21"/>
      <c r="W119" s="14"/>
      <c r="X119" s="22"/>
      <c r="Y119" s="22"/>
      <c r="Z119" s="21"/>
      <c r="AA119" s="21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1"/>
      <c r="AP119" s="21"/>
      <c r="AQ119" s="22"/>
      <c r="AR119" s="22"/>
      <c r="AS119" s="21"/>
      <c r="AT119" s="21"/>
      <c r="AU119" s="22"/>
      <c r="AV119" s="22"/>
      <c r="AW119" s="22"/>
      <c r="AX119" s="22"/>
      <c r="AY119" s="22"/>
      <c r="AZ119" s="22">
        <v>83.48</v>
      </c>
      <c r="BA119" s="21"/>
      <c r="BB119" s="22"/>
      <c r="BC119" s="22"/>
      <c r="BD119" s="21"/>
      <c r="BE119" s="22"/>
      <c r="BF119" s="22"/>
      <c r="BG119" s="21">
        <v>2001.92</v>
      </c>
      <c r="BH119" s="21">
        <v>266</v>
      </c>
      <c r="BI119" s="15">
        <f t="shared" si="1"/>
        <v>878789.37000000011</v>
      </c>
    </row>
    <row r="120" spans="1:61" x14ac:dyDescent="0.25">
      <c r="A120" s="4" t="s">
        <v>172</v>
      </c>
      <c r="B120" s="23">
        <v>801600029</v>
      </c>
      <c r="C120" s="14">
        <v>65679.63</v>
      </c>
      <c r="D120" s="14">
        <v>1388</v>
      </c>
      <c r="E120" s="14">
        <v>65679.63</v>
      </c>
      <c r="F120" s="14">
        <v>1388</v>
      </c>
      <c r="G120" s="21"/>
      <c r="H120" s="14"/>
      <c r="I120" s="14"/>
      <c r="J120" s="21">
        <v>312.99</v>
      </c>
      <c r="K120" s="21">
        <v>48</v>
      </c>
      <c r="L120" s="4"/>
      <c r="M120" s="21"/>
      <c r="N120" s="21"/>
      <c r="O120" s="22"/>
      <c r="P120" s="22"/>
      <c r="Q120" s="21"/>
      <c r="R120" s="21"/>
      <c r="S120" s="22"/>
      <c r="T120" s="22"/>
      <c r="U120" s="21"/>
      <c r="V120" s="21"/>
      <c r="W120" s="14"/>
      <c r="X120" s="22"/>
      <c r="Y120" s="22"/>
      <c r="Z120" s="21"/>
      <c r="AA120" s="21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1"/>
      <c r="AP120" s="21"/>
      <c r="AQ120" s="22"/>
      <c r="AR120" s="22"/>
      <c r="AS120" s="21"/>
      <c r="AT120" s="21"/>
      <c r="AU120" s="22"/>
      <c r="AV120" s="22"/>
      <c r="AW120" s="22"/>
      <c r="AX120" s="22"/>
      <c r="AY120" s="22"/>
      <c r="AZ120" s="22"/>
      <c r="BA120" s="21"/>
      <c r="BB120" s="22"/>
      <c r="BC120" s="22"/>
      <c r="BD120" s="21"/>
      <c r="BE120" s="22"/>
      <c r="BF120" s="22"/>
      <c r="BG120" s="21">
        <v>107.15</v>
      </c>
      <c r="BH120" s="21">
        <v>8</v>
      </c>
      <c r="BI120" s="15">
        <f t="shared" si="1"/>
        <v>67543.76999999999</v>
      </c>
    </row>
    <row r="121" spans="1:61" x14ac:dyDescent="0.25">
      <c r="A121" s="4" t="s">
        <v>113</v>
      </c>
      <c r="B121" s="23">
        <v>681000002</v>
      </c>
      <c r="C121" s="14">
        <v>144187.28999999998</v>
      </c>
      <c r="D121" s="14">
        <v>9924</v>
      </c>
      <c r="E121" s="14">
        <v>144187.29</v>
      </c>
      <c r="F121" s="14">
        <v>9924</v>
      </c>
      <c r="G121" s="21"/>
      <c r="H121" s="14"/>
      <c r="I121" s="14"/>
      <c r="J121" s="21">
        <v>164.16000000000003</v>
      </c>
      <c r="K121" s="21">
        <v>48</v>
      </c>
      <c r="L121" s="4"/>
      <c r="M121" s="21"/>
      <c r="N121" s="21"/>
      <c r="O121" s="22"/>
      <c r="P121" s="22"/>
      <c r="Q121" s="21"/>
      <c r="R121" s="21"/>
      <c r="S121" s="22"/>
      <c r="T121" s="22"/>
      <c r="U121" s="21">
        <v>871.15</v>
      </c>
      <c r="V121" s="21">
        <v>245</v>
      </c>
      <c r="W121" s="14"/>
      <c r="X121" s="22"/>
      <c r="Y121" s="22"/>
      <c r="Z121" s="21"/>
      <c r="AA121" s="21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1"/>
      <c r="AP121" s="21"/>
      <c r="AQ121" s="22"/>
      <c r="AR121" s="22"/>
      <c r="AS121" s="21"/>
      <c r="AT121" s="21"/>
      <c r="AU121" s="22"/>
      <c r="AV121" s="22"/>
      <c r="AW121" s="22"/>
      <c r="AX121" s="22"/>
      <c r="AY121" s="22"/>
      <c r="AZ121" s="22"/>
      <c r="BA121" s="21"/>
      <c r="BB121" s="22"/>
      <c r="BC121" s="22"/>
      <c r="BD121" s="21"/>
      <c r="BE121" s="22"/>
      <c r="BF121" s="22"/>
      <c r="BG121" s="21"/>
      <c r="BH121" s="21"/>
      <c r="BI121" s="15">
        <f t="shared" si="1"/>
        <v>155439.59999999995</v>
      </c>
    </row>
    <row r="122" spans="1:61" x14ac:dyDescent="0.25">
      <c r="A122" s="4" t="s">
        <v>263</v>
      </c>
      <c r="B122" s="23">
        <v>10000287</v>
      </c>
      <c r="C122" s="14">
        <v>61781.700000000004</v>
      </c>
      <c r="D122" s="14">
        <v>1620</v>
      </c>
      <c r="E122" s="14">
        <v>61781.7</v>
      </c>
      <c r="F122" s="14">
        <v>1620</v>
      </c>
      <c r="G122" s="21"/>
      <c r="H122" s="14"/>
      <c r="I122" s="14"/>
      <c r="J122" s="21"/>
      <c r="K122" s="21"/>
      <c r="L122" s="4"/>
      <c r="M122" s="21"/>
      <c r="N122" s="21"/>
      <c r="O122" s="22"/>
      <c r="P122" s="22"/>
      <c r="Q122" s="21"/>
      <c r="R122" s="21"/>
      <c r="S122" s="22"/>
      <c r="T122" s="22"/>
      <c r="U122" s="21"/>
      <c r="V122" s="21"/>
      <c r="W122" s="14"/>
      <c r="X122" s="22"/>
      <c r="Y122" s="22"/>
      <c r="Z122" s="21"/>
      <c r="AA122" s="21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1"/>
      <c r="AP122" s="21"/>
      <c r="AQ122" s="22"/>
      <c r="AR122" s="22"/>
      <c r="AS122" s="21"/>
      <c r="AT122" s="21"/>
      <c r="AU122" s="22"/>
      <c r="AV122" s="22"/>
      <c r="AW122" s="22"/>
      <c r="AX122" s="22"/>
      <c r="AY122" s="22"/>
      <c r="AZ122" s="22"/>
      <c r="BA122" s="21"/>
      <c r="BB122" s="22"/>
      <c r="BC122" s="22"/>
      <c r="BD122" s="21"/>
      <c r="BE122" s="22"/>
      <c r="BF122" s="22"/>
      <c r="BG122" s="21"/>
      <c r="BH122" s="21"/>
      <c r="BI122" s="15">
        <f t="shared" si="1"/>
        <v>63401.7</v>
      </c>
    </row>
    <row r="123" spans="1:61" x14ac:dyDescent="0.25">
      <c r="A123" s="4" t="s">
        <v>484</v>
      </c>
      <c r="B123" s="23">
        <v>1000280</v>
      </c>
      <c r="C123" s="14">
        <v>3348.75</v>
      </c>
      <c r="D123" s="14">
        <v>48</v>
      </c>
      <c r="E123" s="14">
        <v>3348.75</v>
      </c>
      <c r="F123" s="14">
        <v>48</v>
      </c>
      <c r="G123" s="21"/>
      <c r="H123" s="14"/>
      <c r="I123" s="14"/>
      <c r="J123" s="21"/>
      <c r="K123" s="21"/>
      <c r="L123" s="4"/>
      <c r="M123" s="21"/>
      <c r="N123" s="21"/>
      <c r="O123" s="22"/>
      <c r="P123" s="22"/>
      <c r="Q123" s="21"/>
      <c r="R123" s="21"/>
      <c r="S123" s="22"/>
      <c r="T123" s="22"/>
      <c r="U123" s="21"/>
      <c r="V123" s="21"/>
      <c r="W123" s="14"/>
      <c r="X123" s="22"/>
      <c r="Y123" s="22"/>
      <c r="Z123" s="21"/>
      <c r="AA123" s="21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1"/>
      <c r="AP123" s="21"/>
      <c r="AQ123" s="22"/>
      <c r="AR123" s="22"/>
      <c r="AS123" s="21"/>
      <c r="AT123" s="21"/>
      <c r="AU123" s="22"/>
      <c r="AV123" s="22"/>
      <c r="AW123" s="22"/>
      <c r="AX123" s="22"/>
      <c r="AY123" s="22"/>
      <c r="AZ123" s="22"/>
      <c r="BA123" s="21"/>
      <c r="BB123" s="22"/>
      <c r="BC123" s="22"/>
      <c r="BD123" s="21"/>
      <c r="BE123" s="22"/>
      <c r="BF123" s="22"/>
      <c r="BG123" s="21"/>
      <c r="BH123" s="21"/>
      <c r="BI123" s="15">
        <f t="shared" si="1"/>
        <v>3396.75</v>
      </c>
    </row>
    <row r="124" spans="1:61" x14ac:dyDescent="0.25">
      <c r="A124" s="4" t="s">
        <v>162</v>
      </c>
      <c r="B124" s="23">
        <v>130063401</v>
      </c>
      <c r="C124" s="14">
        <v>671649.17999999993</v>
      </c>
      <c r="D124" s="14">
        <v>151760</v>
      </c>
      <c r="E124" s="14">
        <v>671649.18</v>
      </c>
      <c r="F124" s="14">
        <v>151760</v>
      </c>
      <c r="G124" s="21">
        <v>80915.3</v>
      </c>
      <c r="H124" s="14"/>
      <c r="I124" s="14"/>
      <c r="J124" s="21"/>
      <c r="K124" s="21"/>
      <c r="L124" s="4"/>
      <c r="M124" s="21"/>
      <c r="N124" s="21"/>
      <c r="O124" s="22"/>
      <c r="P124" s="22"/>
      <c r="Q124" s="21"/>
      <c r="R124" s="21"/>
      <c r="S124" s="22"/>
      <c r="T124" s="22"/>
      <c r="U124" s="21"/>
      <c r="V124" s="21"/>
      <c r="W124" s="14"/>
      <c r="X124" s="22"/>
      <c r="Y124" s="22"/>
      <c r="Z124" s="21"/>
      <c r="AA124" s="21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1"/>
      <c r="AP124" s="21"/>
      <c r="AQ124" s="22"/>
      <c r="AR124" s="22"/>
      <c r="AS124" s="21"/>
      <c r="AT124" s="21"/>
      <c r="AU124" s="22"/>
      <c r="AV124" s="22"/>
      <c r="AW124" s="22"/>
      <c r="AX124" s="22"/>
      <c r="AY124" s="22"/>
      <c r="AZ124" s="22"/>
      <c r="BA124" s="21"/>
      <c r="BB124" s="22"/>
      <c r="BC124" s="22"/>
      <c r="BD124" s="21"/>
      <c r="BE124" s="22"/>
      <c r="BF124" s="22"/>
      <c r="BG124" s="21"/>
      <c r="BH124" s="21"/>
      <c r="BI124" s="15">
        <f t="shared" si="1"/>
        <v>904324.48</v>
      </c>
    </row>
    <row r="125" spans="1:61" x14ac:dyDescent="0.25">
      <c r="A125" s="4" t="s">
        <v>331</v>
      </c>
      <c r="B125" s="23">
        <v>19477466</v>
      </c>
      <c r="C125" s="14">
        <v>96902.1</v>
      </c>
      <c r="D125" s="14">
        <v>11316</v>
      </c>
      <c r="E125" s="14">
        <v>96902.1</v>
      </c>
      <c r="F125" s="14">
        <v>11316</v>
      </c>
      <c r="G125" s="21"/>
      <c r="H125" s="14"/>
      <c r="I125" s="14"/>
      <c r="J125" s="21"/>
      <c r="K125" s="21"/>
      <c r="L125" s="4"/>
      <c r="M125" s="21"/>
      <c r="N125" s="21"/>
      <c r="O125" s="22"/>
      <c r="P125" s="22"/>
      <c r="Q125" s="21"/>
      <c r="R125" s="21"/>
      <c r="S125" s="22"/>
      <c r="T125" s="22"/>
      <c r="U125" s="21"/>
      <c r="V125" s="21"/>
      <c r="W125" s="14"/>
      <c r="X125" s="22"/>
      <c r="Y125" s="22"/>
      <c r="Z125" s="21"/>
      <c r="AA125" s="21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1"/>
      <c r="AP125" s="21"/>
      <c r="AQ125" s="22"/>
      <c r="AR125" s="22"/>
      <c r="AS125" s="21"/>
      <c r="AT125" s="21"/>
      <c r="AU125" s="22"/>
      <c r="AV125" s="22"/>
      <c r="AW125" s="22"/>
      <c r="AX125" s="22"/>
      <c r="AY125" s="22"/>
      <c r="AZ125" s="22"/>
      <c r="BA125" s="21"/>
      <c r="BB125" s="22"/>
      <c r="BC125" s="22"/>
      <c r="BD125" s="21"/>
      <c r="BE125" s="22"/>
      <c r="BF125" s="22"/>
      <c r="BG125" s="21"/>
      <c r="BH125" s="21"/>
      <c r="BI125" s="15">
        <f t="shared" si="1"/>
        <v>108218.1</v>
      </c>
    </row>
    <row r="126" spans="1:61" x14ac:dyDescent="0.25">
      <c r="A126" s="4" t="s">
        <v>266</v>
      </c>
      <c r="B126" s="23">
        <v>10000491</v>
      </c>
      <c r="C126" s="14">
        <v>99356.400000000009</v>
      </c>
      <c r="D126" s="14">
        <v>1076</v>
      </c>
      <c r="E126" s="14">
        <v>99356.4</v>
      </c>
      <c r="F126" s="14">
        <v>1076</v>
      </c>
      <c r="G126" s="21"/>
      <c r="H126" s="14"/>
      <c r="I126" s="14"/>
      <c r="J126" s="21"/>
      <c r="K126" s="21"/>
      <c r="L126" s="4"/>
      <c r="M126" s="21"/>
      <c r="N126" s="21"/>
      <c r="O126" s="22"/>
      <c r="P126" s="22"/>
      <c r="Q126" s="21"/>
      <c r="R126" s="21"/>
      <c r="S126" s="22"/>
      <c r="T126" s="22"/>
      <c r="U126" s="21"/>
      <c r="V126" s="21"/>
      <c r="W126" s="14"/>
      <c r="X126" s="22"/>
      <c r="Y126" s="22"/>
      <c r="Z126" s="21"/>
      <c r="AA126" s="21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1"/>
      <c r="AP126" s="21"/>
      <c r="AQ126" s="22"/>
      <c r="AR126" s="22"/>
      <c r="AS126" s="21"/>
      <c r="AT126" s="21"/>
      <c r="AU126" s="22"/>
      <c r="AV126" s="22"/>
      <c r="AW126" s="22"/>
      <c r="AX126" s="22"/>
      <c r="AY126" s="22"/>
      <c r="AZ126" s="22"/>
      <c r="BA126" s="21"/>
      <c r="BB126" s="22"/>
      <c r="BC126" s="22"/>
      <c r="BD126" s="21"/>
      <c r="BE126" s="22"/>
      <c r="BF126" s="22"/>
      <c r="BG126" s="21"/>
      <c r="BH126" s="21"/>
      <c r="BI126" s="15">
        <f t="shared" si="1"/>
        <v>100432.4</v>
      </c>
    </row>
    <row r="127" spans="1:61" x14ac:dyDescent="0.25">
      <c r="A127" s="4" t="s">
        <v>328</v>
      </c>
      <c r="B127" s="23">
        <v>601000001</v>
      </c>
      <c r="C127" s="14">
        <v>290809.81</v>
      </c>
      <c r="D127" s="14">
        <v>14961</v>
      </c>
      <c r="E127" s="14">
        <v>290809.81</v>
      </c>
      <c r="F127" s="14">
        <v>14961</v>
      </c>
      <c r="G127" s="21"/>
      <c r="H127" s="14"/>
      <c r="I127" s="14"/>
      <c r="J127" s="21">
        <v>7729.3799999999992</v>
      </c>
      <c r="K127" s="21">
        <v>1416</v>
      </c>
      <c r="L127" s="4"/>
      <c r="M127" s="21"/>
      <c r="N127" s="21"/>
      <c r="O127" s="22"/>
      <c r="P127" s="22"/>
      <c r="Q127" s="21"/>
      <c r="R127" s="21"/>
      <c r="S127" s="22"/>
      <c r="T127" s="22"/>
      <c r="U127" s="21">
        <v>2383.81</v>
      </c>
      <c r="V127" s="21">
        <v>277</v>
      </c>
      <c r="W127" s="14"/>
      <c r="X127" s="22"/>
      <c r="Y127" s="22"/>
      <c r="Z127" s="21"/>
      <c r="AA127" s="21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1"/>
      <c r="AP127" s="21"/>
      <c r="AQ127" s="22"/>
      <c r="AR127" s="22"/>
      <c r="AS127" s="21"/>
      <c r="AT127" s="21"/>
      <c r="AU127" s="22"/>
      <c r="AV127" s="22"/>
      <c r="AW127" s="22"/>
      <c r="AX127" s="22"/>
      <c r="AY127" s="22"/>
      <c r="AZ127" s="22"/>
      <c r="BA127" s="21"/>
      <c r="BB127" s="22"/>
      <c r="BC127" s="22"/>
      <c r="BD127" s="21"/>
      <c r="BE127" s="22"/>
      <c r="BF127" s="22"/>
      <c r="BG127" s="21">
        <v>167.97</v>
      </c>
      <c r="BH127" s="21">
        <v>18</v>
      </c>
      <c r="BI127" s="15">
        <f t="shared" si="1"/>
        <v>317762.97000000003</v>
      </c>
    </row>
    <row r="128" spans="1:61" x14ac:dyDescent="0.25">
      <c r="A128" s="4" t="s">
        <v>109</v>
      </c>
      <c r="B128" s="23">
        <v>600200001</v>
      </c>
      <c r="C128" s="14">
        <v>1124980.1399999999</v>
      </c>
      <c r="D128" s="14">
        <v>48299</v>
      </c>
      <c r="E128" s="14">
        <v>1124987.5699999998</v>
      </c>
      <c r="F128" s="14">
        <v>48295</v>
      </c>
      <c r="G128" s="21">
        <v>122155.68</v>
      </c>
      <c r="H128" s="14"/>
      <c r="I128" s="14"/>
      <c r="J128" s="21">
        <v>23931.88</v>
      </c>
      <c r="K128" s="21">
        <v>4215</v>
      </c>
      <c r="L128" s="4"/>
      <c r="M128" s="21"/>
      <c r="N128" s="21"/>
      <c r="O128" s="22"/>
      <c r="P128" s="22"/>
      <c r="Q128" s="21"/>
      <c r="R128" s="21"/>
      <c r="S128" s="22"/>
      <c r="T128" s="22"/>
      <c r="U128" s="21">
        <v>62075.459999999992</v>
      </c>
      <c r="V128" s="21">
        <v>4001</v>
      </c>
      <c r="W128" s="14"/>
      <c r="X128" s="22"/>
      <c r="Y128" s="22"/>
      <c r="Z128" s="21">
        <v>15.57</v>
      </c>
      <c r="AA128" s="21">
        <v>4</v>
      </c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1">
        <v>38049.21</v>
      </c>
      <c r="AP128" s="21">
        <v>540</v>
      </c>
      <c r="AQ128" s="22"/>
      <c r="AR128" s="22"/>
      <c r="AS128" s="21"/>
      <c r="AT128" s="21"/>
      <c r="AU128" s="22"/>
      <c r="AV128" s="22"/>
      <c r="AW128" s="22"/>
      <c r="AX128" s="22"/>
      <c r="AY128" s="22"/>
      <c r="AZ128" s="22"/>
      <c r="BA128" s="21"/>
      <c r="BB128" s="22"/>
      <c r="BC128" s="22"/>
      <c r="BD128" s="21"/>
      <c r="BE128" s="22"/>
      <c r="BF128" s="22"/>
      <c r="BG128" s="21">
        <v>490.89</v>
      </c>
      <c r="BH128" s="21">
        <v>64</v>
      </c>
      <c r="BI128" s="15">
        <f t="shared" si="1"/>
        <v>1428821.83</v>
      </c>
    </row>
    <row r="129" spans="1:61" x14ac:dyDescent="0.25">
      <c r="A129" s="4" t="s">
        <v>67</v>
      </c>
      <c r="B129" s="23">
        <v>270064101</v>
      </c>
      <c r="C129" s="14">
        <v>269613.17000000004</v>
      </c>
      <c r="D129" s="14">
        <v>7326</v>
      </c>
      <c r="E129" s="14">
        <v>269613.16999999993</v>
      </c>
      <c r="F129" s="14">
        <v>7326</v>
      </c>
      <c r="G129" s="21"/>
      <c r="H129" s="14"/>
      <c r="I129" s="14"/>
      <c r="J129" s="21">
        <v>369.5</v>
      </c>
      <c r="K129" s="21">
        <v>40</v>
      </c>
      <c r="L129" s="4"/>
      <c r="M129" s="21"/>
      <c r="N129" s="21"/>
      <c r="O129" s="22"/>
      <c r="P129" s="22"/>
      <c r="Q129" s="21"/>
      <c r="R129" s="21"/>
      <c r="S129" s="22"/>
      <c r="T129" s="22"/>
      <c r="U129" s="21"/>
      <c r="V129" s="21"/>
      <c r="W129" s="14"/>
      <c r="X129" s="22"/>
      <c r="Y129" s="22"/>
      <c r="Z129" s="21"/>
      <c r="AA129" s="21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1"/>
      <c r="AP129" s="21"/>
      <c r="AQ129" s="22"/>
      <c r="AR129" s="22"/>
      <c r="AS129" s="21"/>
      <c r="AT129" s="21"/>
      <c r="AU129" s="22"/>
      <c r="AV129" s="22"/>
      <c r="AW129" s="22"/>
      <c r="AX129" s="22"/>
      <c r="AY129" s="22"/>
      <c r="AZ129" s="22"/>
      <c r="BA129" s="21"/>
      <c r="BB129" s="22"/>
      <c r="BC129" s="22"/>
      <c r="BD129" s="21"/>
      <c r="BE129" s="22"/>
      <c r="BF129" s="22"/>
      <c r="BG129" s="21">
        <v>441.89</v>
      </c>
      <c r="BH129" s="21">
        <v>40</v>
      </c>
      <c r="BI129" s="15">
        <f t="shared" si="1"/>
        <v>277830.56000000006</v>
      </c>
    </row>
    <row r="130" spans="1:61" x14ac:dyDescent="0.25">
      <c r="A130" s="4" t="s">
        <v>318</v>
      </c>
      <c r="B130" s="23">
        <v>400200003</v>
      </c>
      <c r="C130" s="14">
        <v>35845.5</v>
      </c>
      <c r="D130" s="14">
        <v>1924</v>
      </c>
      <c r="E130" s="14">
        <v>35845.5</v>
      </c>
      <c r="F130" s="14">
        <v>1924</v>
      </c>
      <c r="G130" s="21"/>
      <c r="H130" s="14"/>
      <c r="I130" s="14"/>
      <c r="J130" s="21"/>
      <c r="K130" s="21"/>
      <c r="L130" s="4"/>
      <c r="M130" s="21"/>
      <c r="N130" s="21"/>
      <c r="O130" s="22"/>
      <c r="P130" s="22"/>
      <c r="Q130" s="21"/>
      <c r="R130" s="21"/>
      <c r="S130" s="22"/>
      <c r="T130" s="22"/>
      <c r="U130" s="21"/>
      <c r="V130" s="21"/>
      <c r="W130" s="14"/>
      <c r="X130" s="22"/>
      <c r="Y130" s="22"/>
      <c r="Z130" s="21"/>
      <c r="AA130" s="21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1"/>
      <c r="AP130" s="21"/>
      <c r="AQ130" s="22"/>
      <c r="AR130" s="22"/>
      <c r="AS130" s="21"/>
      <c r="AT130" s="21"/>
      <c r="AU130" s="22"/>
      <c r="AV130" s="22"/>
      <c r="AW130" s="22"/>
      <c r="AX130" s="22"/>
      <c r="AY130" s="22"/>
      <c r="AZ130" s="22"/>
      <c r="BA130" s="21"/>
      <c r="BB130" s="22"/>
      <c r="BC130" s="22"/>
      <c r="BD130" s="21"/>
      <c r="BE130" s="22"/>
      <c r="BF130" s="22"/>
      <c r="BG130" s="21"/>
      <c r="BH130" s="21"/>
      <c r="BI130" s="15">
        <f t="shared" si="1"/>
        <v>37769.5</v>
      </c>
    </row>
    <row r="131" spans="1:61" x14ac:dyDescent="0.25">
      <c r="A131" s="4" t="s">
        <v>85</v>
      </c>
      <c r="B131" s="23">
        <v>900200054</v>
      </c>
      <c r="C131" s="14">
        <v>33301.659999999996</v>
      </c>
      <c r="D131" s="14">
        <v>2636</v>
      </c>
      <c r="E131" s="14">
        <v>33301.660000000003</v>
      </c>
      <c r="F131" s="14">
        <v>2636</v>
      </c>
      <c r="G131" s="21"/>
      <c r="H131" s="14"/>
      <c r="I131" s="14"/>
      <c r="J131" s="21"/>
      <c r="K131" s="21"/>
      <c r="L131" s="4"/>
      <c r="M131" s="21"/>
      <c r="N131" s="21"/>
      <c r="O131" s="22"/>
      <c r="P131" s="22"/>
      <c r="Q131" s="21"/>
      <c r="R131" s="21"/>
      <c r="S131" s="22"/>
      <c r="T131" s="22"/>
      <c r="U131" s="21"/>
      <c r="V131" s="21"/>
      <c r="W131" s="14"/>
      <c r="X131" s="22"/>
      <c r="Y131" s="22"/>
      <c r="Z131" s="21"/>
      <c r="AA131" s="21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1"/>
      <c r="AP131" s="21"/>
      <c r="AQ131" s="22"/>
      <c r="AR131" s="22"/>
      <c r="AS131" s="21"/>
      <c r="AT131" s="21"/>
      <c r="AU131" s="22"/>
      <c r="AV131" s="22"/>
      <c r="AW131" s="22"/>
      <c r="AX131" s="22"/>
      <c r="AY131" s="22"/>
      <c r="AZ131" s="22"/>
      <c r="BA131" s="21"/>
      <c r="BB131" s="22"/>
      <c r="BC131" s="22"/>
      <c r="BD131" s="21"/>
      <c r="BE131" s="22"/>
      <c r="BF131" s="22"/>
      <c r="BG131" s="21">
        <v>36.93</v>
      </c>
      <c r="BH131" s="21">
        <v>4</v>
      </c>
      <c r="BI131" s="15">
        <f t="shared" si="1"/>
        <v>35978.589999999997</v>
      </c>
    </row>
    <row r="132" spans="1:61" x14ac:dyDescent="0.25">
      <c r="A132" s="4" t="s">
        <v>74</v>
      </c>
      <c r="B132" s="23">
        <v>620200037</v>
      </c>
      <c r="C132" s="14">
        <v>57854.6</v>
      </c>
      <c r="D132" s="14">
        <v>1044</v>
      </c>
      <c r="E132" s="14">
        <v>57854.6</v>
      </c>
      <c r="F132" s="14">
        <v>1044</v>
      </c>
      <c r="G132" s="21"/>
      <c r="H132" s="14"/>
      <c r="I132" s="14"/>
      <c r="J132" s="21">
        <v>46359.44</v>
      </c>
      <c r="K132" s="21">
        <v>7624</v>
      </c>
      <c r="L132" s="4"/>
      <c r="M132" s="21"/>
      <c r="N132" s="21"/>
      <c r="O132" s="22"/>
      <c r="P132" s="22"/>
      <c r="Q132" s="21"/>
      <c r="R132" s="21"/>
      <c r="S132" s="22"/>
      <c r="T132" s="22"/>
      <c r="U132" s="21"/>
      <c r="V132" s="21"/>
      <c r="W132" s="14"/>
      <c r="X132" s="22"/>
      <c r="Y132" s="22"/>
      <c r="Z132" s="21"/>
      <c r="AA132" s="21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1"/>
      <c r="AP132" s="21"/>
      <c r="AQ132" s="22"/>
      <c r="AR132" s="22"/>
      <c r="AS132" s="21"/>
      <c r="AT132" s="21"/>
      <c r="AU132" s="22"/>
      <c r="AV132" s="22"/>
      <c r="AW132" s="22"/>
      <c r="AX132" s="22"/>
      <c r="AY132" s="22"/>
      <c r="AZ132" s="22"/>
      <c r="BA132" s="21"/>
      <c r="BB132" s="22"/>
      <c r="BC132" s="22"/>
      <c r="BD132" s="21"/>
      <c r="BE132" s="22"/>
      <c r="BF132" s="22"/>
      <c r="BG132" s="21">
        <v>136.66999999999999</v>
      </c>
      <c r="BH132" s="21">
        <v>0</v>
      </c>
      <c r="BI132" s="15">
        <f t="shared" si="1"/>
        <v>113018.71000000002</v>
      </c>
    </row>
    <row r="133" spans="1:61" x14ac:dyDescent="0.25">
      <c r="A133" s="4" t="s">
        <v>235</v>
      </c>
      <c r="B133" s="23">
        <v>620200012</v>
      </c>
      <c r="C133" s="14">
        <v>32858.879999999997</v>
      </c>
      <c r="D133" s="14">
        <v>1216</v>
      </c>
      <c r="E133" s="14">
        <v>32858.879999999997</v>
      </c>
      <c r="F133" s="14">
        <v>1216</v>
      </c>
      <c r="G133" s="21"/>
      <c r="H133" s="14"/>
      <c r="I133" s="14"/>
      <c r="J133" s="21"/>
      <c r="K133" s="21"/>
      <c r="L133" s="4"/>
      <c r="M133" s="21"/>
      <c r="N133" s="21"/>
      <c r="O133" s="22"/>
      <c r="P133" s="22"/>
      <c r="Q133" s="21"/>
      <c r="R133" s="21"/>
      <c r="S133" s="22"/>
      <c r="T133" s="22"/>
      <c r="U133" s="21"/>
      <c r="V133" s="21"/>
      <c r="W133" s="14"/>
      <c r="X133" s="22"/>
      <c r="Y133" s="22"/>
      <c r="Z133" s="21"/>
      <c r="AA133" s="21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1"/>
      <c r="AP133" s="21"/>
      <c r="AQ133" s="22"/>
      <c r="AR133" s="22"/>
      <c r="AS133" s="21"/>
      <c r="AT133" s="21"/>
      <c r="AU133" s="22"/>
      <c r="AV133" s="22"/>
      <c r="AW133" s="22"/>
      <c r="AX133" s="22"/>
      <c r="AY133" s="22"/>
      <c r="AZ133" s="22"/>
      <c r="BA133" s="21"/>
      <c r="BB133" s="22"/>
      <c r="BC133" s="22"/>
      <c r="BD133" s="21"/>
      <c r="BE133" s="22"/>
      <c r="BF133" s="22"/>
      <c r="BG133" s="21">
        <v>55.04</v>
      </c>
      <c r="BH133" s="21">
        <v>8</v>
      </c>
      <c r="BI133" s="15">
        <f t="shared" si="1"/>
        <v>34137.919999999991</v>
      </c>
    </row>
    <row r="134" spans="1:61" x14ac:dyDescent="0.25">
      <c r="A134" s="4" t="s">
        <v>75</v>
      </c>
      <c r="B134" s="23">
        <v>620200038</v>
      </c>
      <c r="C134" s="14">
        <v>1740089.7499999998</v>
      </c>
      <c r="D134" s="14">
        <v>43649</v>
      </c>
      <c r="E134" s="14">
        <v>1740089.7499999998</v>
      </c>
      <c r="F134" s="14">
        <v>43649</v>
      </c>
      <c r="G134" s="21">
        <v>18691.869999999995</v>
      </c>
      <c r="H134" s="14"/>
      <c r="I134" s="14"/>
      <c r="J134" s="21">
        <v>103717.99</v>
      </c>
      <c r="K134" s="21">
        <v>13928</v>
      </c>
      <c r="L134" s="4"/>
      <c r="M134" s="21"/>
      <c r="N134" s="21"/>
      <c r="O134" s="22"/>
      <c r="P134" s="22"/>
      <c r="Q134" s="21">
        <v>143233.57</v>
      </c>
      <c r="R134" s="21">
        <v>5929</v>
      </c>
      <c r="S134" s="22"/>
      <c r="T134" s="22"/>
      <c r="U134" s="21">
        <v>17314.650000000001</v>
      </c>
      <c r="V134" s="21">
        <v>249</v>
      </c>
      <c r="W134" s="14"/>
      <c r="X134" s="22"/>
      <c r="Y134" s="22"/>
      <c r="Z134" s="21">
        <v>123.38999999999999</v>
      </c>
      <c r="AA134" s="21">
        <v>32</v>
      </c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1">
        <v>12397.419999999998</v>
      </c>
      <c r="AP134" s="21">
        <v>159</v>
      </c>
      <c r="AQ134" s="22">
        <v>155.26</v>
      </c>
      <c r="AR134" s="22">
        <v>8</v>
      </c>
      <c r="AS134" s="21"/>
      <c r="AT134" s="21"/>
      <c r="AU134" s="22"/>
      <c r="AV134" s="22"/>
      <c r="AW134" s="22"/>
      <c r="AX134" s="22"/>
      <c r="AY134" s="22"/>
      <c r="AZ134" s="22"/>
      <c r="BA134" s="21"/>
      <c r="BB134" s="22"/>
      <c r="BC134" s="22"/>
      <c r="BD134" s="21"/>
      <c r="BE134" s="22"/>
      <c r="BF134" s="22"/>
      <c r="BG134" s="21">
        <v>1318.9</v>
      </c>
      <c r="BH134" s="21">
        <v>192</v>
      </c>
      <c r="BI134" s="15">
        <f t="shared" si="1"/>
        <v>2101188.7999999998</v>
      </c>
    </row>
    <row r="135" spans="1:61" x14ac:dyDescent="0.25">
      <c r="A135" s="4" t="s">
        <v>279</v>
      </c>
      <c r="B135" s="23">
        <v>19177439</v>
      </c>
      <c r="C135" s="14">
        <v>77593</v>
      </c>
      <c r="D135" s="14">
        <v>608</v>
      </c>
      <c r="E135" s="14">
        <v>77622.25</v>
      </c>
      <c r="F135" s="14">
        <v>608</v>
      </c>
      <c r="G135" s="21"/>
      <c r="H135" s="14"/>
      <c r="I135" s="14"/>
      <c r="J135" s="21"/>
      <c r="K135" s="21"/>
      <c r="L135" s="4"/>
      <c r="M135" s="21"/>
      <c r="N135" s="21"/>
      <c r="O135" s="22"/>
      <c r="P135" s="22"/>
      <c r="Q135" s="21"/>
      <c r="R135" s="21"/>
      <c r="S135" s="22"/>
      <c r="T135" s="22"/>
      <c r="U135" s="21"/>
      <c r="V135" s="21"/>
      <c r="W135" s="14"/>
      <c r="X135" s="22"/>
      <c r="Y135" s="22"/>
      <c r="Z135" s="21"/>
      <c r="AA135" s="21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1"/>
      <c r="AP135" s="21"/>
      <c r="AQ135" s="22"/>
      <c r="AR135" s="22"/>
      <c r="AS135" s="21"/>
      <c r="AT135" s="21"/>
      <c r="AU135" s="22"/>
      <c r="AV135" s="22"/>
      <c r="AW135" s="22"/>
      <c r="AX135" s="22"/>
      <c r="AY135" s="22"/>
      <c r="AZ135" s="22"/>
      <c r="BA135" s="21"/>
      <c r="BB135" s="22"/>
      <c r="BC135" s="22"/>
      <c r="BD135" s="21"/>
      <c r="BE135" s="22"/>
      <c r="BF135" s="22"/>
      <c r="BG135" s="21"/>
      <c r="BH135" s="21"/>
      <c r="BI135" s="15">
        <f t="shared" si="1"/>
        <v>78201</v>
      </c>
    </row>
    <row r="136" spans="1:61" x14ac:dyDescent="0.25">
      <c r="A136" s="4" t="s">
        <v>332</v>
      </c>
      <c r="B136" s="23">
        <v>800800015</v>
      </c>
      <c r="C136" s="14">
        <v>15523.33</v>
      </c>
      <c r="D136" s="14">
        <v>192</v>
      </c>
      <c r="E136" s="14">
        <v>15523.33</v>
      </c>
      <c r="F136" s="14">
        <v>192</v>
      </c>
      <c r="G136" s="21"/>
      <c r="H136" s="14"/>
      <c r="I136" s="14"/>
      <c r="J136" s="21">
        <v>7940.16</v>
      </c>
      <c r="K136" s="21">
        <v>1472</v>
      </c>
      <c r="L136" s="4"/>
      <c r="M136" s="21"/>
      <c r="N136" s="21"/>
      <c r="O136" s="22"/>
      <c r="P136" s="22"/>
      <c r="Q136" s="21"/>
      <c r="R136" s="21"/>
      <c r="S136" s="22"/>
      <c r="T136" s="22"/>
      <c r="U136" s="21"/>
      <c r="V136" s="21"/>
      <c r="W136" s="14"/>
      <c r="X136" s="22"/>
      <c r="Y136" s="22"/>
      <c r="Z136" s="21"/>
      <c r="AA136" s="21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1"/>
      <c r="AP136" s="21"/>
      <c r="AQ136" s="22"/>
      <c r="AR136" s="22"/>
      <c r="AS136" s="21"/>
      <c r="AT136" s="21"/>
      <c r="AU136" s="22"/>
      <c r="AV136" s="22"/>
      <c r="AW136" s="22"/>
      <c r="AX136" s="22"/>
      <c r="AY136" s="22"/>
      <c r="AZ136" s="22"/>
      <c r="BA136" s="21"/>
      <c r="BB136" s="22"/>
      <c r="BC136" s="22"/>
      <c r="BD136" s="21"/>
      <c r="BE136" s="22"/>
      <c r="BF136" s="22"/>
      <c r="BG136" s="21"/>
      <c r="BH136" s="21"/>
      <c r="BI136" s="15">
        <f t="shared" ref="BI136:BI199" si="2">SUM(C136:BH136)-E136-H136-F136</f>
        <v>25127.489999999998</v>
      </c>
    </row>
    <row r="137" spans="1:61" x14ac:dyDescent="0.25">
      <c r="A137" s="4" t="s">
        <v>59</v>
      </c>
      <c r="B137" s="23">
        <v>170065204</v>
      </c>
      <c r="C137" s="14">
        <v>248052.78000000003</v>
      </c>
      <c r="D137" s="14">
        <v>8902</v>
      </c>
      <c r="E137" s="14">
        <v>248052.78000000003</v>
      </c>
      <c r="F137" s="14">
        <v>8902</v>
      </c>
      <c r="G137" s="21"/>
      <c r="H137" s="14"/>
      <c r="I137" s="14"/>
      <c r="J137" s="21"/>
      <c r="K137" s="21"/>
      <c r="L137" s="4"/>
      <c r="M137" s="21"/>
      <c r="N137" s="21"/>
      <c r="O137" s="22"/>
      <c r="P137" s="22"/>
      <c r="Q137" s="21"/>
      <c r="R137" s="21"/>
      <c r="S137" s="22"/>
      <c r="T137" s="22"/>
      <c r="U137" s="21"/>
      <c r="V137" s="21"/>
      <c r="W137" s="14"/>
      <c r="X137" s="22"/>
      <c r="Y137" s="22"/>
      <c r="Z137" s="21"/>
      <c r="AA137" s="21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1"/>
      <c r="AP137" s="21"/>
      <c r="AQ137" s="22"/>
      <c r="AR137" s="22"/>
      <c r="AS137" s="21"/>
      <c r="AT137" s="21"/>
      <c r="AU137" s="22"/>
      <c r="AV137" s="22"/>
      <c r="AW137" s="22"/>
      <c r="AX137" s="22"/>
      <c r="AY137" s="22"/>
      <c r="AZ137" s="22">
        <v>5800.92</v>
      </c>
      <c r="BA137" s="21"/>
      <c r="BB137" s="22"/>
      <c r="BC137" s="22"/>
      <c r="BD137" s="21">
        <v>144</v>
      </c>
      <c r="BE137" s="22"/>
      <c r="BF137" s="22"/>
      <c r="BG137" s="21">
        <v>423.38</v>
      </c>
      <c r="BH137" s="21">
        <v>90</v>
      </c>
      <c r="BI137" s="15">
        <f t="shared" si="2"/>
        <v>263413.08</v>
      </c>
    </row>
    <row r="138" spans="1:61" x14ac:dyDescent="0.25">
      <c r="A138" s="4" t="s">
        <v>82</v>
      </c>
      <c r="B138" s="23">
        <v>880200089</v>
      </c>
      <c r="C138" s="14">
        <v>39205.97</v>
      </c>
      <c r="D138" s="14">
        <v>884</v>
      </c>
      <c r="E138" s="14">
        <v>39205.97</v>
      </c>
      <c r="F138" s="14">
        <v>884</v>
      </c>
      <c r="G138" s="21"/>
      <c r="H138" s="14"/>
      <c r="I138" s="14"/>
      <c r="J138" s="21">
        <v>34020.71</v>
      </c>
      <c r="K138" s="21">
        <v>6148</v>
      </c>
      <c r="L138" s="4"/>
      <c r="M138" s="21"/>
      <c r="N138" s="21"/>
      <c r="O138" s="22"/>
      <c r="P138" s="22"/>
      <c r="Q138" s="21"/>
      <c r="R138" s="21"/>
      <c r="S138" s="22"/>
      <c r="T138" s="22"/>
      <c r="U138" s="21"/>
      <c r="V138" s="21"/>
      <c r="W138" s="14"/>
      <c r="X138" s="22"/>
      <c r="Y138" s="22"/>
      <c r="Z138" s="21"/>
      <c r="AA138" s="21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1"/>
      <c r="AP138" s="21"/>
      <c r="AQ138" s="22"/>
      <c r="AR138" s="22"/>
      <c r="AS138" s="21"/>
      <c r="AT138" s="21"/>
      <c r="AU138" s="22"/>
      <c r="AV138" s="22"/>
      <c r="AW138" s="22"/>
      <c r="AX138" s="22"/>
      <c r="AY138" s="22"/>
      <c r="AZ138" s="22"/>
      <c r="BA138" s="21"/>
      <c r="BB138" s="22"/>
      <c r="BC138" s="22"/>
      <c r="BD138" s="21"/>
      <c r="BE138" s="22"/>
      <c r="BF138" s="22"/>
      <c r="BG138" s="21"/>
      <c r="BH138" s="21"/>
      <c r="BI138" s="15">
        <f t="shared" si="2"/>
        <v>80258.679999999993</v>
      </c>
    </row>
    <row r="139" spans="1:61" x14ac:dyDescent="0.25">
      <c r="A139" s="4" t="s">
        <v>327</v>
      </c>
      <c r="B139" s="23">
        <v>50077476</v>
      </c>
      <c r="C139" s="14">
        <v>336964.56</v>
      </c>
      <c r="D139" s="14">
        <v>18436</v>
      </c>
      <c r="E139" s="14">
        <v>336964.56</v>
      </c>
      <c r="F139" s="14">
        <v>18436</v>
      </c>
      <c r="G139" s="21"/>
      <c r="H139" s="14"/>
      <c r="I139" s="14"/>
      <c r="J139" s="21">
        <v>19663.95</v>
      </c>
      <c r="K139" s="21">
        <v>4044</v>
      </c>
      <c r="L139" s="4"/>
      <c r="M139" s="21"/>
      <c r="N139" s="21"/>
      <c r="O139" s="22"/>
      <c r="P139" s="22"/>
      <c r="Q139" s="21"/>
      <c r="R139" s="21"/>
      <c r="S139" s="22"/>
      <c r="T139" s="22"/>
      <c r="U139" s="21"/>
      <c r="V139" s="21"/>
      <c r="W139" s="14"/>
      <c r="X139" s="22"/>
      <c r="Y139" s="22"/>
      <c r="Z139" s="21"/>
      <c r="AA139" s="21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1"/>
      <c r="AP139" s="21"/>
      <c r="AQ139" s="22"/>
      <c r="AR139" s="22"/>
      <c r="AS139" s="21"/>
      <c r="AT139" s="21"/>
      <c r="AU139" s="22"/>
      <c r="AV139" s="22"/>
      <c r="AW139" s="22"/>
      <c r="AX139" s="22"/>
      <c r="AY139" s="22"/>
      <c r="AZ139" s="22"/>
      <c r="BA139" s="21"/>
      <c r="BB139" s="22"/>
      <c r="BC139" s="22"/>
      <c r="BD139" s="21"/>
      <c r="BE139" s="22"/>
      <c r="BF139" s="22"/>
      <c r="BG139" s="21"/>
      <c r="BH139" s="21"/>
      <c r="BI139" s="15">
        <f t="shared" si="2"/>
        <v>379108.50999999995</v>
      </c>
    </row>
    <row r="140" spans="1:61" x14ac:dyDescent="0.25">
      <c r="A140" s="4" t="s">
        <v>127</v>
      </c>
      <c r="B140" s="23">
        <v>10000873</v>
      </c>
      <c r="C140" s="14">
        <v>108066.3</v>
      </c>
      <c r="D140" s="14">
        <v>2832</v>
      </c>
      <c r="E140" s="14">
        <v>108066.3</v>
      </c>
      <c r="F140" s="14">
        <v>2832</v>
      </c>
      <c r="G140" s="21"/>
      <c r="H140" s="14"/>
      <c r="I140" s="14"/>
      <c r="J140" s="21">
        <v>189468.47</v>
      </c>
      <c r="K140" s="21">
        <v>20152</v>
      </c>
      <c r="L140" s="4"/>
      <c r="M140" s="21"/>
      <c r="N140" s="21"/>
      <c r="O140" s="22"/>
      <c r="P140" s="22"/>
      <c r="Q140" s="21"/>
      <c r="R140" s="21"/>
      <c r="S140" s="22"/>
      <c r="T140" s="22"/>
      <c r="U140" s="21"/>
      <c r="V140" s="21"/>
      <c r="W140" s="14"/>
      <c r="X140" s="22"/>
      <c r="Y140" s="22"/>
      <c r="Z140" s="21">
        <v>199.35</v>
      </c>
      <c r="AA140" s="21">
        <v>24</v>
      </c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1"/>
      <c r="AP140" s="21"/>
      <c r="AQ140" s="22"/>
      <c r="AR140" s="22"/>
      <c r="AS140" s="21"/>
      <c r="AT140" s="21"/>
      <c r="AU140" s="22"/>
      <c r="AV140" s="22"/>
      <c r="AW140" s="22"/>
      <c r="AX140" s="22"/>
      <c r="AY140" s="22"/>
      <c r="AZ140" s="22"/>
      <c r="BA140" s="21"/>
      <c r="BB140" s="22"/>
      <c r="BC140" s="22"/>
      <c r="BD140" s="21"/>
      <c r="BE140" s="22"/>
      <c r="BF140" s="22"/>
      <c r="BG140" s="21">
        <v>2292.87</v>
      </c>
      <c r="BH140" s="21">
        <v>336</v>
      </c>
      <c r="BI140" s="15">
        <f t="shared" si="2"/>
        <v>323370.99</v>
      </c>
    </row>
    <row r="141" spans="1:61" x14ac:dyDescent="0.25">
      <c r="A141" s="4" t="s">
        <v>319</v>
      </c>
      <c r="B141" s="23">
        <v>400200007</v>
      </c>
      <c r="C141" s="14">
        <v>45132.799999999996</v>
      </c>
      <c r="D141" s="14">
        <v>1116</v>
      </c>
      <c r="E141" s="14">
        <v>45132.800000000003</v>
      </c>
      <c r="F141" s="14">
        <v>1116</v>
      </c>
      <c r="G141" s="21"/>
      <c r="H141" s="14"/>
      <c r="I141" s="14"/>
      <c r="J141" s="21"/>
      <c r="K141" s="21"/>
      <c r="L141" s="4"/>
      <c r="M141" s="21"/>
      <c r="N141" s="21"/>
      <c r="O141" s="22"/>
      <c r="P141" s="22"/>
      <c r="Q141" s="21"/>
      <c r="R141" s="21"/>
      <c r="S141" s="22"/>
      <c r="T141" s="22"/>
      <c r="U141" s="21"/>
      <c r="V141" s="21"/>
      <c r="W141" s="14"/>
      <c r="X141" s="22"/>
      <c r="Y141" s="22"/>
      <c r="Z141" s="21"/>
      <c r="AA141" s="21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1"/>
      <c r="AP141" s="21"/>
      <c r="AQ141" s="22"/>
      <c r="AR141" s="22"/>
      <c r="AS141" s="21"/>
      <c r="AT141" s="21"/>
      <c r="AU141" s="22"/>
      <c r="AV141" s="22"/>
      <c r="AW141" s="22"/>
      <c r="AX141" s="22"/>
      <c r="AY141" s="22"/>
      <c r="AZ141" s="22"/>
      <c r="BA141" s="21"/>
      <c r="BB141" s="22"/>
      <c r="BC141" s="22"/>
      <c r="BD141" s="21"/>
      <c r="BE141" s="22"/>
      <c r="BF141" s="22"/>
      <c r="BG141" s="21"/>
      <c r="BH141" s="21"/>
      <c r="BI141" s="15">
        <f t="shared" si="2"/>
        <v>46248.800000000003</v>
      </c>
    </row>
    <row r="142" spans="1:61" x14ac:dyDescent="0.25">
      <c r="A142" s="4" t="s">
        <v>274</v>
      </c>
      <c r="B142" s="23">
        <v>10064025</v>
      </c>
      <c r="C142" s="14">
        <v>221908.94</v>
      </c>
      <c r="D142" s="14">
        <v>21659</v>
      </c>
      <c r="E142" s="14">
        <v>221908.94</v>
      </c>
      <c r="F142" s="14">
        <v>21659</v>
      </c>
      <c r="G142" s="21"/>
      <c r="H142" s="14"/>
      <c r="I142" s="14"/>
      <c r="J142" s="21"/>
      <c r="K142" s="21"/>
      <c r="L142" s="4"/>
      <c r="M142" s="21"/>
      <c r="N142" s="21"/>
      <c r="O142" s="22"/>
      <c r="P142" s="22"/>
      <c r="Q142" s="21"/>
      <c r="R142" s="21"/>
      <c r="S142" s="22"/>
      <c r="T142" s="22"/>
      <c r="U142" s="21"/>
      <c r="V142" s="21"/>
      <c r="W142" s="14"/>
      <c r="X142" s="22"/>
      <c r="Y142" s="22"/>
      <c r="Z142" s="21"/>
      <c r="AA142" s="21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1"/>
      <c r="AP142" s="21"/>
      <c r="AQ142" s="22"/>
      <c r="AR142" s="22"/>
      <c r="AS142" s="21"/>
      <c r="AT142" s="21"/>
      <c r="AU142" s="22"/>
      <c r="AV142" s="22"/>
      <c r="AW142" s="22"/>
      <c r="AX142" s="22"/>
      <c r="AY142" s="22"/>
      <c r="AZ142" s="22"/>
      <c r="BA142" s="21"/>
      <c r="BB142" s="22"/>
      <c r="BC142" s="22"/>
      <c r="BD142" s="21"/>
      <c r="BE142" s="22"/>
      <c r="BF142" s="22"/>
      <c r="BG142" s="21">
        <v>5823.49</v>
      </c>
      <c r="BH142" s="21">
        <v>492</v>
      </c>
      <c r="BI142" s="15">
        <f t="shared" si="2"/>
        <v>249883.43</v>
      </c>
    </row>
    <row r="143" spans="1:61" x14ac:dyDescent="0.25">
      <c r="A143" s="4" t="s">
        <v>273</v>
      </c>
      <c r="B143" s="23">
        <v>10064024</v>
      </c>
      <c r="C143" s="14">
        <v>1262713.9500000002</v>
      </c>
      <c r="D143" s="14">
        <v>9977</v>
      </c>
      <c r="E143" s="14">
        <v>1262713.95</v>
      </c>
      <c r="F143" s="14">
        <v>9977</v>
      </c>
      <c r="G143" s="21"/>
      <c r="H143" s="14"/>
      <c r="I143" s="14"/>
      <c r="J143" s="21"/>
      <c r="K143" s="21"/>
      <c r="L143" s="4"/>
      <c r="M143" s="21"/>
      <c r="N143" s="21"/>
      <c r="O143" s="22"/>
      <c r="P143" s="22"/>
      <c r="Q143" s="21"/>
      <c r="R143" s="21"/>
      <c r="S143" s="22"/>
      <c r="T143" s="22"/>
      <c r="U143" s="21">
        <v>3452.59</v>
      </c>
      <c r="V143" s="21">
        <v>200</v>
      </c>
      <c r="W143" s="14"/>
      <c r="X143" s="22"/>
      <c r="Y143" s="22"/>
      <c r="Z143" s="21"/>
      <c r="AA143" s="21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1"/>
      <c r="AP143" s="21"/>
      <c r="AQ143" s="22"/>
      <c r="AR143" s="22"/>
      <c r="AS143" s="21"/>
      <c r="AT143" s="21"/>
      <c r="AU143" s="22"/>
      <c r="AV143" s="22"/>
      <c r="AW143" s="22"/>
      <c r="AX143" s="22"/>
      <c r="AY143" s="22"/>
      <c r="AZ143" s="22"/>
      <c r="BA143" s="21"/>
      <c r="BB143" s="22"/>
      <c r="BC143" s="22"/>
      <c r="BD143" s="21"/>
      <c r="BE143" s="22"/>
      <c r="BF143" s="22"/>
      <c r="BG143" s="21">
        <v>258.41999999999996</v>
      </c>
      <c r="BH143" s="21">
        <v>12</v>
      </c>
      <c r="BI143" s="15">
        <f t="shared" si="2"/>
        <v>1276613.9600000002</v>
      </c>
    </row>
    <row r="144" spans="1:61" x14ac:dyDescent="0.25">
      <c r="A144" s="4" t="s">
        <v>41</v>
      </c>
      <c r="B144" s="23">
        <v>10040307</v>
      </c>
      <c r="C144" s="14">
        <v>4526775.74</v>
      </c>
      <c r="D144" s="14">
        <v>102724</v>
      </c>
      <c r="E144" s="14">
        <v>4526775.74</v>
      </c>
      <c r="F144" s="14">
        <v>102724</v>
      </c>
      <c r="G144" s="21">
        <v>18558.86</v>
      </c>
      <c r="H144" s="14"/>
      <c r="I144" s="14"/>
      <c r="J144" s="21">
        <v>73868.5</v>
      </c>
      <c r="K144" s="21">
        <v>10613</v>
      </c>
      <c r="L144" s="4"/>
      <c r="M144" s="21">
        <v>9483.41</v>
      </c>
      <c r="N144" s="21">
        <v>150</v>
      </c>
      <c r="O144" s="22"/>
      <c r="P144" s="22"/>
      <c r="Q144" s="21"/>
      <c r="R144" s="21"/>
      <c r="S144" s="22"/>
      <c r="T144" s="22"/>
      <c r="U144" s="21">
        <v>19312.330000000002</v>
      </c>
      <c r="V144" s="21">
        <v>536</v>
      </c>
      <c r="W144" s="14"/>
      <c r="X144" s="22"/>
      <c r="Y144" s="22"/>
      <c r="Z144" s="21">
        <v>18.95</v>
      </c>
      <c r="AA144" s="21">
        <v>4</v>
      </c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1">
        <v>2566.1499999999996</v>
      </c>
      <c r="AP144" s="21">
        <v>12</v>
      </c>
      <c r="AQ144" s="22">
        <v>73.7</v>
      </c>
      <c r="AR144" s="22">
        <v>4</v>
      </c>
      <c r="AS144" s="21"/>
      <c r="AT144" s="21"/>
      <c r="AU144" s="22"/>
      <c r="AV144" s="22"/>
      <c r="AW144" s="22">
        <v>139010.6</v>
      </c>
      <c r="AX144" s="22">
        <v>0</v>
      </c>
      <c r="AY144" s="22">
        <v>70</v>
      </c>
      <c r="AZ144" s="22"/>
      <c r="BA144" s="21"/>
      <c r="BB144" s="22"/>
      <c r="BC144" s="22"/>
      <c r="BD144" s="21"/>
      <c r="BE144" s="22"/>
      <c r="BF144" s="22"/>
      <c r="BG144" s="21">
        <v>24042.32</v>
      </c>
      <c r="BH144" s="21">
        <v>1748</v>
      </c>
      <c r="BI144" s="15">
        <f t="shared" si="2"/>
        <v>4929571.5599999987</v>
      </c>
    </row>
    <row r="145" spans="1:61" x14ac:dyDescent="0.25">
      <c r="A145" s="4" t="s">
        <v>156</v>
      </c>
      <c r="B145" s="23">
        <v>19466204</v>
      </c>
      <c r="C145" s="14">
        <v>1089030.46</v>
      </c>
      <c r="D145" s="14">
        <v>3749</v>
      </c>
      <c r="E145" s="14">
        <v>1089030.46</v>
      </c>
      <c r="F145" s="14">
        <v>3749</v>
      </c>
      <c r="G145" s="21"/>
      <c r="H145" s="14"/>
      <c r="I145" s="14"/>
      <c r="J145" s="21"/>
      <c r="K145" s="21"/>
      <c r="L145" s="4"/>
      <c r="M145" s="21"/>
      <c r="N145" s="21"/>
      <c r="O145" s="22"/>
      <c r="P145" s="22"/>
      <c r="Q145" s="21"/>
      <c r="R145" s="21"/>
      <c r="S145" s="22"/>
      <c r="T145" s="22"/>
      <c r="U145" s="21">
        <v>26439.33</v>
      </c>
      <c r="V145" s="21">
        <v>332</v>
      </c>
      <c r="W145" s="14"/>
      <c r="X145" s="22"/>
      <c r="Y145" s="22"/>
      <c r="Z145" s="21"/>
      <c r="AA145" s="21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1"/>
      <c r="AP145" s="21"/>
      <c r="AQ145" s="22"/>
      <c r="AR145" s="22"/>
      <c r="AS145" s="21"/>
      <c r="AT145" s="21"/>
      <c r="AU145" s="22"/>
      <c r="AV145" s="22"/>
      <c r="AW145" s="22"/>
      <c r="AX145" s="22"/>
      <c r="AY145" s="22"/>
      <c r="AZ145" s="22"/>
      <c r="BA145" s="21"/>
      <c r="BB145" s="22"/>
      <c r="BC145" s="22"/>
      <c r="BD145" s="21"/>
      <c r="BE145" s="22"/>
      <c r="BF145" s="22"/>
      <c r="BG145" s="21">
        <v>4171.04</v>
      </c>
      <c r="BH145" s="21">
        <v>202</v>
      </c>
      <c r="BI145" s="15">
        <f t="shared" si="2"/>
        <v>1123923.83</v>
      </c>
    </row>
    <row r="146" spans="1:61" x14ac:dyDescent="0.25">
      <c r="A146" s="4" t="s">
        <v>141</v>
      </c>
      <c r="B146" s="23">
        <v>10069102</v>
      </c>
      <c r="C146" s="14">
        <v>80611.14</v>
      </c>
      <c r="D146" s="14">
        <v>1120</v>
      </c>
      <c r="E146" s="14">
        <v>80611.14</v>
      </c>
      <c r="F146" s="14">
        <v>1120</v>
      </c>
      <c r="G146" s="21">
        <v>44282.49</v>
      </c>
      <c r="H146" s="14"/>
      <c r="I146" s="14"/>
      <c r="J146" s="21"/>
      <c r="K146" s="21"/>
      <c r="L146" s="4"/>
      <c r="M146" s="21"/>
      <c r="N146" s="21"/>
      <c r="O146" s="22"/>
      <c r="P146" s="22"/>
      <c r="Q146" s="21"/>
      <c r="R146" s="21"/>
      <c r="S146" s="22"/>
      <c r="T146" s="22"/>
      <c r="U146" s="21"/>
      <c r="V146" s="21"/>
      <c r="W146" s="14"/>
      <c r="X146" s="22"/>
      <c r="Y146" s="22"/>
      <c r="Z146" s="21">
        <v>29.46</v>
      </c>
      <c r="AA146" s="21">
        <v>4</v>
      </c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1"/>
      <c r="AP146" s="21"/>
      <c r="AQ146" s="22"/>
      <c r="AR146" s="22"/>
      <c r="AS146" s="21"/>
      <c r="AT146" s="21"/>
      <c r="AU146" s="22"/>
      <c r="AV146" s="22"/>
      <c r="AW146" s="22"/>
      <c r="AX146" s="22"/>
      <c r="AY146" s="22"/>
      <c r="AZ146" s="22"/>
      <c r="BA146" s="21"/>
      <c r="BB146" s="22"/>
      <c r="BC146" s="22"/>
      <c r="BD146" s="21"/>
      <c r="BE146" s="22"/>
      <c r="BF146" s="22"/>
      <c r="BG146" s="21"/>
      <c r="BH146" s="21"/>
      <c r="BI146" s="15">
        <f t="shared" si="2"/>
        <v>126047.08999999998</v>
      </c>
    </row>
    <row r="147" spans="1:61" x14ac:dyDescent="0.25">
      <c r="A147" s="4" t="s">
        <v>92</v>
      </c>
      <c r="B147" s="23">
        <v>50000034</v>
      </c>
      <c r="C147" s="14">
        <v>10078.4</v>
      </c>
      <c r="D147" s="14">
        <v>292</v>
      </c>
      <c r="E147" s="14">
        <v>10078.4</v>
      </c>
      <c r="F147" s="14">
        <v>292</v>
      </c>
      <c r="G147" s="21"/>
      <c r="H147" s="14"/>
      <c r="I147" s="14"/>
      <c r="J147" s="21">
        <v>8264.9699999999993</v>
      </c>
      <c r="K147" s="21">
        <v>1720</v>
      </c>
      <c r="L147" s="4"/>
      <c r="M147" s="21"/>
      <c r="N147" s="21"/>
      <c r="O147" s="22"/>
      <c r="P147" s="22"/>
      <c r="Q147" s="21"/>
      <c r="R147" s="21"/>
      <c r="S147" s="22"/>
      <c r="T147" s="22"/>
      <c r="U147" s="21"/>
      <c r="V147" s="21"/>
      <c r="W147" s="14"/>
      <c r="X147" s="22"/>
      <c r="Y147" s="22"/>
      <c r="Z147" s="21"/>
      <c r="AA147" s="21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1"/>
      <c r="AP147" s="21"/>
      <c r="AQ147" s="22"/>
      <c r="AR147" s="22"/>
      <c r="AS147" s="21"/>
      <c r="AT147" s="21"/>
      <c r="AU147" s="22"/>
      <c r="AV147" s="22"/>
      <c r="AW147" s="22"/>
      <c r="AX147" s="22"/>
      <c r="AY147" s="22"/>
      <c r="AZ147" s="22"/>
      <c r="BA147" s="21"/>
      <c r="BB147" s="22"/>
      <c r="BC147" s="22"/>
      <c r="BD147" s="21"/>
      <c r="BE147" s="22"/>
      <c r="BF147" s="22"/>
      <c r="BG147" s="21"/>
      <c r="BH147" s="21"/>
      <c r="BI147" s="15">
        <f t="shared" si="2"/>
        <v>20355.369999999995</v>
      </c>
    </row>
    <row r="148" spans="1:61" x14ac:dyDescent="0.25">
      <c r="A148" s="4" t="s">
        <v>260</v>
      </c>
      <c r="B148" s="23">
        <v>760200020</v>
      </c>
      <c r="C148" s="14">
        <v>72200.539999999994</v>
      </c>
      <c r="D148" s="14">
        <v>1808</v>
      </c>
      <c r="E148" s="14">
        <v>72200.539999999994</v>
      </c>
      <c r="F148" s="14">
        <v>1808</v>
      </c>
      <c r="G148" s="21"/>
      <c r="H148" s="14"/>
      <c r="I148" s="14"/>
      <c r="J148" s="21"/>
      <c r="K148" s="21"/>
      <c r="L148" s="4"/>
      <c r="M148" s="21"/>
      <c r="N148" s="21"/>
      <c r="O148" s="22"/>
      <c r="P148" s="22"/>
      <c r="Q148" s="21"/>
      <c r="R148" s="21"/>
      <c r="S148" s="22"/>
      <c r="T148" s="22"/>
      <c r="U148" s="21"/>
      <c r="V148" s="21"/>
      <c r="W148" s="14"/>
      <c r="X148" s="22"/>
      <c r="Y148" s="22"/>
      <c r="Z148" s="21"/>
      <c r="AA148" s="21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1"/>
      <c r="AP148" s="21"/>
      <c r="AQ148" s="22"/>
      <c r="AR148" s="22"/>
      <c r="AS148" s="21"/>
      <c r="AT148" s="21"/>
      <c r="AU148" s="22"/>
      <c r="AV148" s="22"/>
      <c r="AW148" s="22"/>
      <c r="AX148" s="22"/>
      <c r="AY148" s="22"/>
      <c r="AZ148" s="22"/>
      <c r="BA148" s="21"/>
      <c r="BB148" s="22"/>
      <c r="BC148" s="22"/>
      <c r="BD148" s="21"/>
      <c r="BE148" s="22"/>
      <c r="BF148" s="22"/>
      <c r="BG148" s="21"/>
      <c r="BH148" s="21"/>
      <c r="BI148" s="15">
        <f t="shared" si="2"/>
        <v>74008.539999999994</v>
      </c>
    </row>
    <row r="149" spans="1:61" x14ac:dyDescent="0.25">
      <c r="A149" s="4" t="s">
        <v>268</v>
      </c>
      <c r="B149" s="23">
        <v>10000535</v>
      </c>
      <c r="C149" s="14">
        <v>69923.210000000006</v>
      </c>
      <c r="D149" s="14">
        <v>6084</v>
      </c>
      <c r="E149" s="14">
        <v>69923.210000000006</v>
      </c>
      <c r="F149" s="14">
        <v>6084</v>
      </c>
      <c r="G149" s="21"/>
      <c r="H149" s="14"/>
      <c r="I149" s="14"/>
      <c r="J149" s="21"/>
      <c r="K149" s="21"/>
      <c r="L149" s="4"/>
      <c r="M149" s="21"/>
      <c r="N149" s="21"/>
      <c r="O149" s="22"/>
      <c r="P149" s="22"/>
      <c r="Q149" s="21"/>
      <c r="R149" s="21"/>
      <c r="S149" s="22"/>
      <c r="T149" s="22"/>
      <c r="U149" s="21"/>
      <c r="V149" s="21"/>
      <c r="W149" s="14"/>
      <c r="X149" s="22"/>
      <c r="Y149" s="22"/>
      <c r="Z149" s="21"/>
      <c r="AA149" s="21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1"/>
      <c r="AP149" s="21"/>
      <c r="AQ149" s="22"/>
      <c r="AR149" s="22"/>
      <c r="AS149" s="21"/>
      <c r="AT149" s="21"/>
      <c r="AU149" s="22"/>
      <c r="AV149" s="22"/>
      <c r="AW149" s="22"/>
      <c r="AX149" s="22"/>
      <c r="AY149" s="22"/>
      <c r="AZ149" s="22"/>
      <c r="BA149" s="21"/>
      <c r="BB149" s="22"/>
      <c r="BC149" s="22"/>
      <c r="BD149" s="21"/>
      <c r="BE149" s="22"/>
      <c r="BF149" s="22"/>
      <c r="BG149" s="21"/>
      <c r="BH149" s="21"/>
      <c r="BI149" s="15">
        <f t="shared" si="2"/>
        <v>76007.210000000006</v>
      </c>
    </row>
    <row r="150" spans="1:61" x14ac:dyDescent="0.25">
      <c r="A150" s="4" t="s">
        <v>115</v>
      </c>
      <c r="B150" s="23">
        <v>760200003</v>
      </c>
      <c r="C150" s="14">
        <v>180645.73000000004</v>
      </c>
      <c r="D150" s="14">
        <v>5748</v>
      </c>
      <c r="E150" s="14">
        <v>180645.73</v>
      </c>
      <c r="F150" s="14">
        <v>5748</v>
      </c>
      <c r="G150" s="21"/>
      <c r="H150" s="14"/>
      <c r="I150" s="14"/>
      <c r="J150" s="21">
        <v>19948.5</v>
      </c>
      <c r="K150" s="21">
        <v>3328</v>
      </c>
      <c r="L150" s="4"/>
      <c r="M150" s="21"/>
      <c r="N150" s="21"/>
      <c r="O150" s="22"/>
      <c r="P150" s="22"/>
      <c r="Q150" s="21"/>
      <c r="R150" s="21"/>
      <c r="S150" s="22"/>
      <c r="T150" s="22"/>
      <c r="U150" s="21"/>
      <c r="V150" s="21"/>
      <c r="W150" s="14"/>
      <c r="X150" s="22"/>
      <c r="Y150" s="22"/>
      <c r="Z150" s="21"/>
      <c r="AA150" s="21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1"/>
      <c r="AP150" s="21"/>
      <c r="AQ150" s="22"/>
      <c r="AR150" s="22"/>
      <c r="AS150" s="21"/>
      <c r="AT150" s="21"/>
      <c r="AU150" s="22"/>
      <c r="AV150" s="22"/>
      <c r="AW150" s="22"/>
      <c r="AX150" s="22"/>
      <c r="AY150" s="22"/>
      <c r="AZ150" s="22"/>
      <c r="BA150" s="21"/>
      <c r="BB150" s="22"/>
      <c r="BC150" s="22"/>
      <c r="BD150" s="21"/>
      <c r="BE150" s="22"/>
      <c r="BF150" s="22"/>
      <c r="BG150" s="21">
        <v>57.04</v>
      </c>
      <c r="BH150" s="21">
        <v>4</v>
      </c>
      <c r="BI150" s="15">
        <f t="shared" si="2"/>
        <v>209731.27000000005</v>
      </c>
    </row>
    <row r="151" spans="1:61" x14ac:dyDescent="0.25">
      <c r="A151" s="4" t="s">
        <v>218</v>
      </c>
      <c r="B151" s="23">
        <v>110000057</v>
      </c>
      <c r="C151" s="14">
        <v>105006.44</v>
      </c>
      <c r="D151" s="14">
        <v>1744</v>
      </c>
      <c r="E151" s="14">
        <v>105006.44</v>
      </c>
      <c r="F151" s="14">
        <v>1744</v>
      </c>
      <c r="G151" s="21"/>
      <c r="H151" s="14"/>
      <c r="I151" s="14"/>
      <c r="J151" s="21">
        <v>778</v>
      </c>
      <c r="K151" s="21">
        <v>160</v>
      </c>
      <c r="L151" s="4"/>
      <c r="M151" s="21"/>
      <c r="N151" s="21"/>
      <c r="O151" s="22"/>
      <c r="P151" s="22"/>
      <c r="Q151" s="21"/>
      <c r="R151" s="21"/>
      <c r="S151" s="22"/>
      <c r="T151" s="22"/>
      <c r="U151" s="21"/>
      <c r="V151" s="21"/>
      <c r="W151" s="14"/>
      <c r="X151" s="22"/>
      <c r="Y151" s="22"/>
      <c r="Z151" s="21"/>
      <c r="AA151" s="21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1"/>
      <c r="AP151" s="21"/>
      <c r="AQ151" s="22"/>
      <c r="AR151" s="22"/>
      <c r="AS151" s="21"/>
      <c r="AT151" s="21"/>
      <c r="AU151" s="22"/>
      <c r="AV151" s="22"/>
      <c r="AW151" s="22"/>
      <c r="AX151" s="22"/>
      <c r="AY151" s="22"/>
      <c r="AZ151" s="22"/>
      <c r="BA151" s="21"/>
      <c r="BB151" s="22"/>
      <c r="BC151" s="22"/>
      <c r="BD151" s="21"/>
      <c r="BE151" s="22"/>
      <c r="BF151" s="22"/>
      <c r="BG151" s="21"/>
      <c r="BH151" s="21"/>
      <c r="BI151" s="15">
        <f t="shared" si="2"/>
        <v>107688.44</v>
      </c>
    </row>
    <row r="152" spans="1:61" x14ac:dyDescent="0.25">
      <c r="A152" s="4" t="s">
        <v>226</v>
      </c>
      <c r="B152" s="23">
        <v>170000005</v>
      </c>
      <c r="C152" s="14">
        <v>70801</v>
      </c>
      <c r="D152" s="14">
        <v>884</v>
      </c>
      <c r="E152" s="14">
        <v>70854.7</v>
      </c>
      <c r="F152" s="14">
        <v>884</v>
      </c>
      <c r="G152" s="21"/>
      <c r="H152" s="14"/>
      <c r="I152" s="14"/>
      <c r="J152" s="21"/>
      <c r="K152" s="21"/>
      <c r="L152" s="4"/>
      <c r="M152" s="21"/>
      <c r="N152" s="21"/>
      <c r="O152" s="22"/>
      <c r="P152" s="22"/>
      <c r="Q152" s="21"/>
      <c r="R152" s="21"/>
      <c r="S152" s="22"/>
      <c r="T152" s="22"/>
      <c r="U152" s="21"/>
      <c r="V152" s="21"/>
      <c r="W152" s="14"/>
      <c r="X152" s="22"/>
      <c r="Y152" s="22"/>
      <c r="Z152" s="21"/>
      <c r="AA152" s="21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1"/>
      <c r="AP152" s="21"/>
      <c r="AQ152" s="22"/>
      <c r="AR152" s="22"/>
      <c r="AS152" s="21"/>
      <c r="AT152" s="21"/>
      <c r="AU152" s="22"/>
      <c r="AV152" s="22"/>
      <c r="AW152" s="22"/>
      <c r="AX152" s="22"/>
      <c r="AY152" s="22"/>
      <c r="AZ152" s="22"/>
      <c r="BA152" s="21"/>
      <c r="BB152" s="22"/>
      <c r="BC152" s="22"/>
      <c r="BD152" s="21"/>
      <c r="BE152" s="22"/>
      <c r="BF152" s="22"/>
      <c r="BG152" s="21"/>
      <c r="BH152" s="21"/>
      <c r="BI152" s="15">
        <f t="shared" si="2"/>
        <v>71685.000000000015</v>
      </c>
    </row>
    <row r="153" spans="1:61" x14ac:dyDescent="0.25">
      <c r="A153" s="4" t="s">
        <v>258</v>
      </c>
      <c r="B153" s="23">
        <v>601000010</v>
      </c>
      <c r="C153" s="14">
        <v>76991.38</v>
      </c>
      <c r="D153" s="14">
        <v>2020</v>
      </c>
      <c r="E153" s="14">
        <v>76991.38</v>
      </c>
      <c r="F153" s="14">
        <v>2020</v>
      </c>
      <c r="G153" s="21"/>
      <c r="H153" s="14"/>
      <c r="I153" s="14"/>
      <c r="J153" s="21"/>
      <c r="K153" s="21"/>
      <c r="L153" s="4"/>
      <c r="M153" s="21"/>
      <c r="N153" s="21"/>
      <c r="O153" s="22"/>
      <c r="P153" s="22"/>
      <c r="Q153" s="21"/>
      <c r="R153" s="21"/>
      <c r="S153" s="22"/>
      <c r="T153" s="22"/>
      <c r="U153" s="21"/>
      <c r="V153" s="21"/>
      <c r="W153" s="14"/>
      <c r="X153" s="22"/>
      <c r="Y153" s="22"/>
      <c r="Z153" s="21"/>
      <c r="AA153" s="21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1"/>
      <c r="AP153" s="21"/>
      <c r="AQ153" s="22"/>
      <c r="AR153" s="22"/>
      <c r="AS153" s="21"/>
      <c r="AT153" s="21"/>
      <c r="AU153" s="22"/>
      <c r="AV153" s="22"/>
      <c r="AW153" s="22"/>
      <c r="AX153" s="22"/>
      <c r="AY153" s="22"/>
      <c r="AZ153" s="22"/>
      <c r="BA153" s="21"/>
      <c r="BB153" s="22"/>
      <c r="BC153" s="22"/>
      <c r="BD153" s="21"/>
      <c r="BE153" s="22"/>
      <c r="BF153" s="22"/>
      <c r="BG153" s="21">
        <v>180.62</v>
      </c>
      <c r="BH153" s="21">
        <v>28</v>
      </c>
      <c r="BI153" s="15">
        <f t="shared" si="2"/>
        <v>79220</v>
      </c>
    </row>
    <row r="154" spans="1:61" x14ac:dyDescent="0.25">
      <c r="A154" s="4" t="s">
        <v>31</v>
      </c>
      <c r="B154" s="23">
        <v>170020401</v>
      </c>
      <c r="C154" s="14">
        <v>4619124.0300000012</v>
      </c>
      <c r="D154" s="14">
        <v>215050</v>
      </c>
      <c r="E154" s="14">
        <v>4619124.03</v>
      </c>
      <c r="F154" s="14">
        <v>215050</v>
      </c>
      <c r="G154" s="21">
        <v>393092.65</v>
      </c>
      <c r="H154" s="14"/>
      <c r="I154" s="14"/>
      <c r="J154" s="21">
        <v>274090.23999999999</v>
      </c>
      <c r="K154" s="21">
        <v>27576</v>
      </c>
      <c r="L154" s="4">
        <v>27.799999999999997</v>
      </c>
      <c r="M154" s="21">
        <v>34159.699999999997</v>
      </c>
      <c r="N154" s="21">
        <v>575</v>
      </c>
      <c r="O154" s="22">
        <v>578833.63</v>
      </c>
      <c r="P154" s="22">
        <v>1048</v>
      </c>
      <c r="Q154" s="21">
        <v>733778.41000000015</v>
      </c>
      <c r="R154" s="21">
        <v>32564</v>
      </c>
      <c r="S154" s="22">
        <v>179802.81999999998</v>
      </c>
      <c r="T154" s="22">
        <v>12447</v>
      </c>
      <c r="U154" s="21">
        <v>891253.89</v>
      </c>
      <c r="V154" s="21">
        <v>34141</v>
      </c>
      <c r="W154" s="14"/>
      <c r="X154" s="22"/>
      <c r="Y154" s="22"/>
      <c r="Z154" s="21">
        <v>4192.54</v>
      </c>
      <c r="AA154" s="21">
        <v>510</v>
      </c>
      <c r="AB154" s="22"/>
      <c r="AC154" s="22"/>
      <c r="AD154" s="22">
        <v>9812.1200000000008</v>
      </c>
      <c r="AE154" s="22"/>
      <c r="AF154" s="22"/>
      <c r="AG154" s="22"/>
      <c r="AH154" s="22"/>
      <c r="AI154" s="22"/>
      <c r="AJ154" s="22"/>
      <c r="AK154" s="22"/>
      <c r="AL154" s="22"/>
      <c r="AM154" s="22">
        <v>634.75000000000011</v>
      </c>
      <c r="AN154" s="22">
        <v>60</v>
      </c>
      <c r="AO154" s="21">
        <v>132884.13</v>
      </c>
      <c r="AP154" s="21">
        <v>1492</v>
      </c>
      <c r="AQ154" s="22">
        <v>113691.85</v>
      </c>
      <c r="AR154" s="22">
        <v>538</v>
      </c>
      <c r="AS154" s="21">
        <v>110435.68999999999</v>
      </c>
      <c r="AT154" s="21">
        <v>962</v>
      </c>
      <c r="AU154" s="22"/>
      <c r="AV154" s="22"/>
      <c r="AW154" s="22"/>
      <c r="AX154" s="22">
        <v>128.96</v>
      </c>
      <c r="AY154" s="22">
        <v>0</v>
      </c>
      <c r="AZ154" s="22">
        <v>424.62</v>
      </c>
      <c r="BA154" s="21"/>
      <c r="BB154" s="22">
        <v>370.65999999999997</v>
      </c>
      <c r="BC154" s="22">
        <v>12</v>
      </c>
      <c r="BD154" s="21">
        <v>68.900000000000006</v>
      </c>
      <c r="BE154" s="22"/>
      <c r="BF154" s="22"/>
      <c r="BG154" s="21">
        <v>17702.060000000001</v>
      </c>
      <c r="BH154" s="21">
        <v>2097</v>
      </c>
      <c r="BI154" s="15">
        <f t="shared" si="2"/>
        <v>8423581.450000003</v>
      </c>
    </row>
    <row r="155" spans="1:61" x14ac:dyDescent="0.25">
      <c r="A155" s="4" t="s">
        <v>184</v>
      </c>
      <c r="B155" s="23">
        <v>360200009</v>
      </c>
      <c r="C155" s="14">
        <v>48476.480000000003</v>
      </c>
      <c r="D155" s="14">
        <v>1528</v>
      </c>
      <c r="E155" s="14">
        <v>48476.480000000003</v>
      </c>
      <c r="F155" s="14">
        <v>1528</v>
      </c>
      <c r="G155" s="21"/>
      <c r="H155" s="14"/>
      <c r="I155" s="14"/>
      <c r="J155" s="21">
        <v>1614.3500000000004</v>
      </c>
      <c r="K155" s="21">
        <v>332</v>
      </c>
      <c r="L155" s="4"/>
      <c r="M155" s="21"/>
      <c r="N155" s="21"/>
      <c r="O155" s="22"/>
      <c r="P155" s="22"/>
      <c r="Q155" s="21"/>
      <c r="R155" s="21"/>
      <c r="S155" s="22"/>
      <c r="T155" s="22"/>
      <c r="U155" s="21"/>
      <c r="V155" s="21"/>
      <c r="W155" s="14"/>
      <c r="X155" s="22"/>
      <c r="Y155" s="22"/>
      <c r="Z155" s="21"/>
      <c r="AA155" s="21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1"/>
      <c r="AP155" s="21"/>
      <c r="AQ155" s="22"/>
      <c r="AR155" s="22"/>
      <c r="AS155" s="21"/>
      <c r="AT155" s="21"/>
      <c r="AU155" s="22"/>
      <c r="AV155" s="22"/>
      <c r="AW155" s="22"/>
      <c r="AX155" s="22"/>
      <c r="AY155" s="22"/>
      <c r="AZ155" s="22"/>
      <c r="BA155" s="21"/>
      <c r="BB155" s="22"/>
      <c r="BC155" s="22"/>
      <c r="BD155" s="21"/>
      <c r="BE155" s="22"/>
      <c r="BF155" s="22"/>
      <c r="BG155" s="21"/>
      <c r="BH155" s="21"/>
      <c r="BI155" s="15">
        <f t="shared" si="2"/>
        <v>51950.830000000009</v>
      </c>
    </row>
    <row r="156" spans="1:61" x14ac:dyDescent="0.25">
      <c r="A156" s="4" t="s">
        <v>316</v>
      </c>
      <c r="B156" s="23">
        <v>90077416</v>
      </c>
      <c r="C156" s="14">
        <v>52979.65</v>
      </c>
      <c r="D156" s="14">
        <v>868</v>
      </c>
      <c r="E156" s="14">
        <v>52979.65</v>
      </c>
      <c r="F156" s="14">
        <v>868</v>
      </c>
      <c r="G156" s="21"/>
      <c r="H156" s="14"/>
      <c r="I156" s="14"/>
      <c r="J156" s="21"/>
      <c r="K156" s="21"/>
      <c r="L156" s="4"/>
      <c r="M156" s="21"/>
      <c r="N156" s="21"/>
      <c r="O156" s="22"/>
      <c r="P156" s="22"/>
      <c r="Q156" s="21"/>
      <c r="R156" s="21"/>
      <c r="S156" s="22"/>
      <c r="T156" s="22"/>
      <c r="U156" s="21"/>
      <c r="V156" s="21"/>
      <c r="W156" s="14"/>
      <c r="X156" s="22"/>
      <c r="Y156" s="22"/>
      <c r="Z156" s="21"/>
      <c r="AA156" s="21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1"/>
      <c r="AP156" s="21"/>
      <c r="AQ156" s="22"/>
      <c r="AR156" s="22"/>
      <c r="AS156" s="21"/>
      <c r="AT156" s="21"/>
      <c r="AU156" s="22"/>
      <c r="AV156" s="22"/>
      <c r="AW156" s="22"/>
      <c r="AX156" s="22"/>
      <c r="AY156" s="22"/>
      <c r="AZ156" s="22"/>
      <c r="BA156" s="21"/>
      <c r="BB156" s="22"/>
      <c r="BC156" s="22"/>
      <c r="BD156" s="21"/>
      <c r="BE156" s="22"/>
      <c r="BF156" s="22"/>
      <c r="BG156" s="21"/>
      <c r="BH156" s="21"/>
      <c r="BI156" s="15">
        <f t="shared" si="2"/>
        <v>53847.65</v>
      </c>
    </row>
    <row r="157" spans="1:61" x14ac:dyDescent="0.25">
      <c r="A157" s="4" t="s">
        <v>322</v>
      </c>
      <c r="B157" s="23">
        <v>740200041</v>
      </c>
      <c r="C157" s="14">
        <v>83089.36</v>
      </c>
      <c r="D157" s="14">
        <v>2552</v>
      </c>
      <c r="E157" s="14">
        <v>83089.36</v>
      </c>
      <c r="F157" s="14">
        <v>2552</v>
      </c>
      <c r="G157" s="21"/>
      <c r="H157" s="14"/>
      <c r="I157" s="14"/>
      <c r="J157" s="21"/>
      <c r="K157" s="21"/>
      <c r="L157" s="4"/>
      <c r="M157" s="21"/>
      <c r="N157" s="21"/>
      <c r="O157" s="22"/>
      <c r="P157" s="22"/>
      <c r="Q157" s="21"/>
      <c r="R157" s="21"/>
      <c r="S157" s="22"/>
      <c r="T157" s="22"/>
      <c r="U157" s="21"/>
      <c r="V157" s="21"/>
      <c r="W157" s="14"/>
      <c r="X157" s="22"/>
      <c r="Y157" s="22"/>
      <c r="Z157" s="21"/>
      <c r="AA157" s="21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1"/>
      <c r="AP157" s="21"/>
      <c r="AQ157" s="22"/>
      <c r="AR157" s="22"/>
      <c r="AS157" s="21"/>
      <c r="AT157" s="21"/>
      <c r="AU157" s="22"/>
      <c r="AV157" s="22"/>
      <c r="AW157" s="22"/>
      <c r="AX157" s="22"/>
      <c r="AY157" s="22"/>
      <c r="AZ157" s="22"/>
      <c r="BA157" s="21"/>
      <c r="BB157" s="22"/>
      <c r="BC157" s="22"/>
      <c r="BD157" s="21"/>
      <c r="BE157" s="22"/>
      <c r="BF157" s="22"/>
      <c r="BG157" s="21"/>
      <c r="BH157" s="21"/>
      <c r="BI157" s="15">
        <f t="shared" si="2"/>
        <v>85641.36</v>
      </c>
    </row>
    <row r="158" spans="1:61" x14ac:dyDescent="0.25">
      <c r="A158" s="4" t="s">
        <v>195</v>
      </c>
      <c r="B158" s="23">
        <v>660200027</v>
      </c>
      <c r="C158" s="14">
        <v>1838815.1800000006</v>
      </c>
      <c r="D158" s="14">
        <v>58161</v>
      </c>
      <c r="E158" s="14">
        <v>1839125.1100000006</v>
      </c>
      <c r="F158" s="14">
        <v>58189</v>
      </c>
      <c r="G158" s="21">
        <v>205084.69000000003</v>
      </c>
      <c r="H158" s="14"/>
      <c r="I158" s="14"/>
      <c r="J158" s="21">
        <v>27375.419999999995</v>
      </c>
      <c r="K158" s="21">
        <v>2602</v>
      </c>
      <c r="L158" s="4"/>
      <c r="M158" s="21">
        <v>6247.72</v>
      </c>
      <c r="N158" s="21">
        <v>99</v>
      </c>
      <c r="O158" s="22"/>
      <c r="P158" s="22"/>
      <c r="Q158" s="21"/>
      <c r="R158" s="21"/>
      <c r="S158" s="22"/>
      <c r="T158" s="22"/>
      <c r="U158" s="21">
        <v>92843.54</v>
      </c>
      <c r="V158" s="21">
        <v>3942</v>
      </c>
      <c r="W158" s="14"/>
      <c r="X158" s="22"/>
      <c r="Y158" s="22"/>
      <c r="Z158" s="21"/>
      <c r="AA158" s="21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1">
        <v>72025.8</v>
      </c>
      <c r="AP158" s="21">
        <v>517</v>
      </c>
      <c r="AQ158" s="22"/>
      <c r="AR158" s="22"/>
      <c r="AS158" s="21"/>
      <c r="AT158" s="21"/>
      <c r="AU158" s="22"/>
      <c r="AV158" s="22"/>
      <c r="AW158" s="22"/>
      <c r="AX158" s="22"/>
      <c r="AY158" s="22"/>
      <c r="AZ158" s="22">
        <v>1518.55</v>
      </c>
      <c r="BA158" s="21">
        <v>6718.65</v>
      </c>
      <c r="BB158" s="22"/>
      <c r="BC158" s="22"/>
      <c r="BD158" s="21">
        <v>51.84</v>
      </c>
      <c r="BE158" s="22"/>
      <c r="BF158" s="22"/>
      <c r="BG158" s="21">
        <v>1004.7</v>
      </c>
      <c r="BH158" s="21">
        <v>96</v>
      </c>
      <c r="BI158" s="15">
        <f t="shared" si="2"/>
        <v>2317103.0900000008</v>
      </c>
    </row>
    <row r="159" spans="1:61" x14ac:dyDescent="0.25">
      <c r="A159" s="4" t="s">
        <v>62</v>
      </c>
      <c r="B159" s="23">
        <v>170077426</v>
      </c>
      <c r="C159" s="14">
        <v>0</v>
      </c>
      <c r="D159" s="14">
        <v>22580</v>
      </c>
      <c r="E159" s="14">
        <v>0</v>
      </c>
      <c r="F159" s="14">
        <v>22580</v>
      </c>
      <c r="G159" s="21">
        <v>167084.42000000004</v>
      </c>
      <c r="H159" s="14"/>
      <c r="I159" s="14"/>
      <c r="J159" s="21"/>
      <c r="K159" s="21"/>
      <c r="L159" s="4"/>
      <c r="M159" s="21"/>
      <c r="N159" s="21"/>
      <c r="O159" s="22"/>
      <c r="P159" s="22"/>
      <c r="Q159" s="21"/>
      <c r="R159" s="21"/>
      <c r="S159" s="22"/>
      <c r="T159" s="22"/>
      <c r="U159" s="21"/>
      <c r="V159" s="21"/>
      <c r="W159" s="14"/>
      <c r="X159" s="22"/>
      <c r="Y159" s="22"/>
      <c r="Z159" s="21"/>
      <c r="AA159" s="21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1"/>
      <c r="AP159" s="21"/>
      <c r="AQ159" s="22"/>
      <c r="AR159" s="22"/>
      <c r="AS159" s="21"/>
      <c r="AT159" s="21"/>
      <c r="AU159" s="22"/>
      <c r="AV159" s="22"/>
      <c r="AW159" s="22"/>
      <c r="AX159" s="22"/>
      <c r="AY159" s="22"/>
      <c r="AZ159" s="22"/>
      <c r="BA159" s="21"/>
      <c r="BB159" s="22"/>
      <c r="BC159" s="22"/>
      <c r="BD159" s="21"/>
      <c r="BE159" s="22"/>
      <c r="BF159" s="22"/>
      <c r="BG159" s="21">
        <v>0</v>
      </c>
      <c r="BH159" s="21">
        <v>76</v>
      </c>
      <c r="BI159" s="15">
        <f t="shared" si="2"/>
        <v>189740.42000000004</v>
      </c>
    </row>
    <row r="160" spans="1:61" x14ac:dyDescent="0.25">
      <c r="A160" s="4" t="s">
        <v>236</v>
      </c>
      <c r="B160" s="23">
        <v>620200033</v>
      </c>
      <c r="C160" s="14">
        <v>109160.82</v>
      </c>
      <c r="D160" s="14">
        <v>2552</v>
      </c>
      <c r="E160" s="14">
        <v>109160.82</v>
      </c>
      <c r="F160" s="14">
        <v>2552</v>
      </c>
      <c r="G160" s="21"/>
      <c r="H160" s="14"/>
      <c r="I160" s="14"/>
      <c r="J160" s="21"/>
      <c r="K160" s="21"/>
      <c r="L160" s="4"/>
      <c r="M160" s="21"/>
      <c r="N160" s="21"/>
      <c r="O160" s="22"/>
      <c r="P160" s="22"/>
      <c r="Q160" s="21"/>
      <c r="R160" s="21"/>
      <c r="S160" s="22"/>
      <c r="T160" s="22"/>
      <c r="U160" s="21"/>
      <c r="V160" s="21"/>
      <c r="W160" s="14"/>
      <c r="X160" s="22"/>
      <c r="Y160" s="22"/>
      <c r="Z160" s="21"/>
      <c r="AA160" s="21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1"/>
      <c r="AP160" s="21"/>
      <c r="AQ160" s="22"/>
      <c r="AR160" s="22"/>
      <c r="AS160" s="21"/>
      <c r="AT160" s="21"/>
      <c r="AU160" s="22"/>
      <c r="AV160" s="22"/>
      <c r="AW160" s="22"/>
      <c r="AX160" s="22"/>
      <c r="AY160" s="22"/>
      <c r="AZ160" s="22"/>
      <c r="BA160" s="21"/>
      <c r="BB160" s="22"/>
      <c r="BC160" s="22"/>
      <c r="BD160" s="21"/>
      <c r="BE160" s="22"/>
      <c r="BF160" s="22"/>
      <c r="BG160" s="21">
        <v>202.62000000000003</v>
      </c>
      <c r="BH160" s="21">
        <v>24</v>
      </c>
      <c r="BI160" s="15">
        <f t="shared" si="2"/>
        <v>111939.44</v>
      </c>
    </row>
    <row r="161" spans="1:61" x14ac:dyDescent="0.25">
      <c r="A161" s="4" t="s">
        <v>326</v>
      </c>
      <c r="B161" s="23">
        <v>761200001</v>
      </c>
      <c r="C161" s="14">
        <v>234925.62</v>
      </c>
      <c r="D161" s="14">
        <v>11916</v>
      </c>
      <c r="E161" s="14">
        <v>234925.62</v>
      </c>
      <c r="F161" s="14">
        <v>11916</v>
      </c>
      <c r="G161" s="21"/>
      <c r="H161" s="14"/>
      <c r="I161" s="14"/>
      <c r="J161" s="21">
        <v>17378.150000000001</v>
      </c>
      <c r="K161" s="21">
        <v>2520</v>
      </c>
      <c r="L161" s="4"/>
      <c r="M161" s="21"/>
      <c r="N161" s="21"/>
      <c r="O161" s="22"/>
      <c r="P161" s="22"/>
      <c r="Q161" s="21"/>
      <c r="R161" s="21"/>
      <c r="S161" s="22"/>
      <c r="T161" s="22"/>
      <c r="U161" s="21">
        <v>74.099999999999994</v>
      </c>
      <c r="V161" s="21">
        <v>0</v>
      </c>
      <c r="W161" s="14"/>
      <c r="X161" s="22"/>
      <c r="Y161" s="22"/>
      <c r="Z161" s="21">
        <v>7.89</v>
      </c>
      <c r="AA161" s="21">
        <v>2</v>
      </c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1"/>
      <c r="AP161" s="21"/>
      <c r="AQ161" s="22"/>
      <c r="AR161" s="22"/>
      <c r="AS161" s="21"/>
      <c r="AT161" s="21"/>
      <c r="AU161" s="22"/>
      <c r="AV161" s="22"/>
      <c r="AW161" s="22"/>
      <c r="AX161" s="22"/>
      <c r="AY161" s="22"/>
      <c r="AZ161" s="22"/>
      <c r="BA161" s="21"/>
      <c r="BB161" s="22"/>
      <c r="BC161" s="22"/>
      <c r="BD161" s="21"/>
      <c r="BE161" s="22"/>
      <c r="BF161" s="22"/>
      <c r="BG161" s="21"/>
      <c r="BH161" s="21"/>
      <c r="BI161" s="15">
        <f t="shared" si="2"/>
        <v>266823.76</v>
      </c>
    </row>
    <row r="162" spans="1:61" x14ac:dyDescent="0.25">
      <c r="A162" s="4" t="s">
        <v>77</v>
      </c>
      <c r="B162" s="23">
        <v>641000009</v>
      </c>
      <c r="C162" s="14">
        <v>9803</v>
      </c>
      <c r="D162" s="14">
        <v>600</v>
      </c>
      <c r="E162" s="14">
        <v>9818.5</v>
      </c>
      <c r="F162" s="14">
        <v>600</v>
      </c>
      <c r="G162" s="21"/>
      <c r="H162" s="14"/>
      <c r="I162" s="14"/>
      <c r="J162" s="21">
        <v>4158.5700000000006</v>
      </c>
      <c r="K162" s="21">
        <v>884</v>
      </c>
      <c r="L162" s="4"/>
      <c r="M162" s="21"/>
      <c r="N162" s="21"/>
      <c r="O162" s="22"/>
      <c r="P162" s="22"/>
      <c r="Q162" s="21"/>
      <c r="R162" s="21"/>
      <c r="S162" s="22"/>
      <c r="T162" s="22"/>
      <c r="U162" s="21"/>
      <c r="V162" s="21"/>
      <c r="W162" s="14"/>
      <c r="X162" s="22"/>
      <c r="Y162" s="22"/>
      <c r="Z162" s="21"/>
      <c r="AA162" s="21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1"/>
      <c r="AP162" s="21"/>
      <c r="AQ162" s="22"/>
      <c r="AR162" s="22"/>
      <c r="AS162" s="21"/>
      <c r="AT162" s="21"/>
      <c r="AU162" s="22"/>
      <c r="AV162" s="22"/>
      <c r="AW162" s="22"/>
      <c r="AX162" s="22"/>
      <c r="AY162" s="22"/>
      <c r="AZ162" s="22"/>
      <c r="BA162" s="21"/>
      <c r="BB162" s="22"/>
      <c r="BC162" s="22"/>
      <c r="BD162" s="21"/>
      <c r="BE162" s="22"/>
      <c r="BF162" s="22"/>
      <c r="BG162" s="21">
        <v>34.28</v>
      </c>
      <c r="BH162" s="21">
        <v>8</v>
      </c>
      <c r="BI162" s="15">
        <f t="shared" si="2"/>
        <v>15487.849999999999</v>
      </c>
    </row>
    <row r="163" spans="1:61" x14ac:dyDescent="0.25">
      <c r="A163" s="4" t="s">
        <v>216</v>
      </c>
      <c r="B163" s="23">
        <v>110000011</v>
      </c>
      <c r="C163" s="14">
        <v>193598.03</v>
      </c>
      <c r="D163" s="14">
        <v>2016</v>
      </c>
      <c r="E163" s="14">
        <v>193598.03</v>
      </c>
      <c r="F163" s="14">
        <v>2016</v>
      </c>
      <c r="G163" s="21"/>
      <c r="H163" s="14"/>
      <c r="I163" s="14"/>
      <c r="J163" s="21">
        <v>1030.8499999999999</v>
      </c>
      <c r="K163" s="21">
        <v>212</v>
      </c>
      <c r="L163" s="4"/>
      <c r="M163" s="21"/>
      <c r="N163" s="21"/>
      <c r="O163" s="22"/>
      <c r="P163" s="22"/>
      <c r="Q163" s="21"/>
      <c r="R163" s="21"/>
      <c r="S163" s="22"/>
      <c r="T163" s="22"/>
      <c r="U163" s="21"/>
      <c r="V163" s="21"/>
      <c r="W163" s="14"/>
      <c r="X163" s="22"/>
      <c r="Y163" s="22"/>
      <c r="Z163" s="21"/>
      <c r="AA163" s="21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1"/>
      <c r="AP163" s="21"/>
      <c r="AQ163" s="22"/>
      <c r="AR163" s="22"/>
      <c r="AS163" s="21"/>
      <c r="AT163" s="21"/>
      <c r="AU163" s="22"/>
      <c r="AV163" s="22"/>
      <c r="AW163" s="22"/>
      <c r="AX163" s="22"/>
      <c r="AY163" s="22"/>
      <c r="AZ163" s="22"/>
      <c r="BA163" s="21"/>
      <c r="BB163" s="22"/>
      <c r="BC163" s="22"/>
      <c r="BD163" s="21"/>
      <c r="BE163" s="22"/>
      <c r="BF163" s="22"/>
      <c r="BG163" s="21"/>
      <c r="BH163" s="21"/>
      <c r="BI163" s="15">
        <f t="shared" si="2"/>
        <v>196856.87999999998</v>
      </c>
    </row>
    <row r="164" spans="1:61" x14ac:dyDescent="0.25">
      <c r="A164" s="4" t="s">
        <v>308</v>
      </c>
      <c r="B164" s="23">
        <v>701400002</v>
      </c>
      <c r="C164" s="14">
        <v>8433.68</v>
      </c>
      <c r="D164" s="14">
        <v>1080</v>
      </c>
      <c r="E164" s="14">
        <v>8433.68</v>
      </c>
      <c r="F164" s="14">
        <v>1080</v>
      </c>
      <c r="G164" s="21"/>
      <c r="H164" s="14"/>
      <c r="I164" s="14"/>
      <c r="J164" s="21">
        <v>930.24</v>
      </c>
      <c r="K164" s="21">
        <v>272</v>
      </c>
      <c r="L164" s="4"/>
      <c r="M164" s="21"/>
      <c r="N164" s="21"/>
      <c r="O164" s="22"/>
      <c r="P164" s="22"/>
      <c r="Q164" s="21"/>
      <c r="R164" s="21"/>
      <c r="S164" s="22"/>
      <c r="T164" s="22"/>
      <c r="U164" s="21"/>
      <c r="V164" s="21"/>
      <c r="W164" s="14"/>
      <c r="X164" s="22"/>
      <c r="Y164" s="22"/>
      <c r="Z164" s="21"/>
      <c r="AA164" s="21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1"/>
      <c r="AP164" s="21"/>
      <c r="AQ164" s="22"/>
      <c r="AR164" s="22"/>
      <c r="AS164" s="21"/>
      <c r="AT164" s="21"/>
      <c r="AU164" s="22"/>
      <c r="AV164" s="22"/>
      <c r="AW164" s="22"/>
      <c r="AX164" s="22"/>
      <c r="AY164" s="22"/>
      <c r="AZ164" s="22"/>
      <c r="BA164" s="21"/>
      <c r="BB164" s="22"/>
      <c r="BC164" s="22"/>
      <c r="BD164" s="21"/>
      <c r="BE164" s="22"/>
      <c r="BF164" s="22"/>
      <c r="BG164" s="21"/>
      <c r="BH164" s="21"/>
      <c r="BI164" s="15">
        <f t="shared" si="2"/>
        <v>10715.920000000002</v>
      </c>
    </row>
    <row r="165" spans="1:61" x14ac:dyDescent="0.25">
      <c r="A165" s="4" t="s">
        <v>90</v>
      </c>
      <c r="B165" s="23">
        <v>50000020</v>
      </c>
      <c r="C165" s="14">
        <v>258319.86000000002</v>
      </c>
      <c r="D165" s="14">
        <v>5250</v>
      </c>
      <c r="E165" s="14">
        <v>258319.86000000002</v>
      </c>
      <c r="F165" s="14">
        <v>5250</v>
      </c>
      <c r="G165" s="21"/>
      <c r="H165" s="14"/>
      <c r="I165" s="14"/>
      <c r="J165" s="21">
        <v>4150.0599999999995</v>
      </c>
      <c r="K165" s="21">
        <v>488</v>
      </c>
      <c r="L165" s="4"/>
      <c r="M165" s="21"/>
      <c r="N165" s="21"/>
      <c r="O165" s="22"/>
      <c r="P165" s="22"/>
      <c r="Q165" s="21"/>
      <c r="R165" s="21"/>
      <c r="S165" s="22"/>
      <c r="T165" s="22"/>
      <c r="U165" s="21">
        <v>46549.31</v>
      </c>
      <c r="V165" s="21">
        <v>2114</v>
      </c>
      <c r="W165" s="14"/>
      <c r="X165" s="22"/>
      <c r="Y165" s="22"/>
      <c r="Z165" s="21"/>
      <c r="AA165" s="21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1"/>
      <c r="AP165" s="21"/>
      <c r="AQ165" s="22"/>
      <c r="AR165" s="22"/>
      <c r="AS165" s="21"/>
      <c r="AT165" s="21"/>
      <c r="AU165" s="22"/>
      <c r="AV165" s="22"/>
      <c r="AW165" s="22"/>
      <c r="AX165" s="22"/>
      <c r="AY165" s="22"/>
      <c r="AZ165" s="22"/>
      <c r="BA165" s="21"/>
      <c r="BB165" s="22"/>
      <c r="BC165" s="22"/>
      <c r="BD165" s="21"/>
      <c r="BE165" s="22"/>
      <c r="BF165" s="22"/>
      <c r="BG165" s="21"/>
      <c r="BH165" s="21"/>
      <c r="BI165" s="15">
        <f t="shared" si="2"/>
        <v>316871.2300000001</v>
      </c>
    </row>
    <row r="166" spans="1:61" x14ac:dyDescent="0.25">
      <c r="A166" s="4" t="s">
        <v>38</v>
      </c>
      <c r="B166" s="23">
        <v>680200030</v>
      </c>
      <c r="C166" s="14">
        <v>1100718.73</v>
      </c>
      <c r="D166" s="14">
        <v>54489</v>
      </c>
      <c r="E166" s="14">
        <v>1100718.73</v>
      </c>
      <c r="F166" s="14">
        <v>54489</v>
      </c>
      <c r="G166" s="21">
        <v>243337.37000000005</v>
      </c>
      <c r="H166" s="14"/>
      <c r="I166" s="14"/>
      <c r="J166" s="21">
        <v>31834.240000000005</v>
      </c>
      <c r="K166" s="21">
        <v>3214</v>
      </c>
      <c r="L166" s="4"/>
      <c r="M166" s="21">
        <v>4012.22</v>
      </c>
      <c r="N166" s="21">
        <v>63</v>
      </c>
      <c r="O166" s="22"/>
      <c r="P166" s="22"/>
      <c r="Q166" s="21">
        <v>132708.27000000002</v>
      </c>
      <c r="R166" s="21">
        <v>5404</v>
      </c>
      <c r="S166" s="22"/>
      <c r="T166" s="22"/>
      <c r="U166" s="21">
        <v>39348.660000000003</v>
      </c>
      <c r="V166" s="21">
        <v>2199</v>
      </c>
      <c r="W166" s="14"/>
      <c r="X166" s="22"/>
      <c r="Y166" s="22"/>
      <c r="Z166" s="21">
        <v>182.26000000000002</v>
      </c>
      <c r="AA166" s="21">
        <v>28</v>
      </c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1">
        <v>9.14</v>
      </c>
      <c r="AP166" s="21">
        <v>0</v>
      </c>
      <c r="AQ166" s="22"/>
      <c r="AR166" s="22"/>
      <c r="AS166" s="21">
        <v>14.99</v>
      </c>
      <c r="AT166" s="21">
        <v>0</v>
      </c>
      <c r="AU166" s="22"/>
      <c r="AV166" s="22"/>
      <c r="AW166" s="22"/>
      <c r="AX166" s="22"/>
      <c r="AY166" s="22"/>
      <c r="AZ166" s="22"/>
      <c r="BA166" s="21">
        <v>5026.9000000000015</v>
      </c>
      <c r="BB166" s="22">
        <v>75.92</v>
      </c>
      <c r="BC166" s="22">
        <v>0</v>
      </c>
      <c r="BD166" s="21"/>
      <c r="BE166" s="22"/>
      <c r="BF166" s="22">
        <v>12460.800000000001</v>
      </c>
      <c r="BG166" s="21">
        <v>0</v>
      </c>
      <c r="BH166" s="21">
        <v>4</v>
      </c>
      <c r="BI166" s="15">
        <f t="shared" si="2"/>
        <v>1635130.5000000005</v>
      </c>
    </row>
    <row r="167" spans="1:61" x14ac:dyDescent="0.25">
      <c r="A167" s="4" t="s">
        <v>315</v>
      </c>
      <c r="B167" s="23">
        <v>90077415</v>
      </c>
      <c r="C167" s="14">
        <v>77319.819999999992</v>
      </c>
      <c r="D167" s="14">
        <v>1120</v>
      </c>
      <c r="E167" s="14">
        <v>77319.820000000007</v>
      </c>
      <c r="F167" s="14">
        <v>1120</v>
      </c>
      <c r="G167" s="21"/>
      <c r="H167" s="14"/>
      <c r="I167" s="14"/>
      <c r="J167" s="21"/>
      <c r="K167" s="21"/>
      <c r="L167" s="4"/>
      <c r="M167" s="21"/>
      <c r="N167" s="21"/>
      <c r="O167" s="22"/>
      <c r="P167" s="22"/>
      <c r="Q167" s="21"/>
      <c r="R167" s="21"/>
      <c r="S167" s="22"/>
      <c r="T167" s="22"/>
      <c r="U167" s="21"/>
      <c r="V167" s="21"/>
      <c r="W167" s="14"/>
      <c r="X167" s="22"/>
      <c r="Y167" s="22"/>
      <c r="Z167" s="21"/>
      <c r="AA167" s="21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1"/>
      <c r="AP167" s="21"/>
      <c r="AQ167" s="22"/>
      <c r="AR167" s="22"/>
      <c r="AS167" s="21"/>
      <c r="AT167" s="21"/>
      <c r="AU167" s="22"/>
      <c r="AV167" s="22"/>
      <c r="AW167" s="22"/>
      <c r="AX167" s="22"/>
      <c r="AY167" s="22"/>
      <c r="AZ167" s="22"/>
      <c r="BA167" s="21"/>
      <c r="BB167" s="22"/>
      <c r="BC167" s="22"/>
      <c r="BD167" s="21"/>
      <c r="BE167" s="22"/>
      <c r="BF167" s="22"/>
      <c r="BG167" s="21"/>
      <c r="BH167" s="21"/>
      <c r="BI167" s="15">
        <f t="shared" si="2"/>
        <v>78439.820000000007</v>
      </c>
    </row>
    <row r="168" spans="1:61" x14ac:dyDescent="0.25">
      <c r="A168" s="4" t="s">
        <v>253</v>
      </c>
      <c r="B168" s="23">
        <v>210077421</v>
      </c>
      <c r="C168" s="14">
        <v>39432.15</v>
      </c>
      <c r="D168" s="14">
        <v>1000</v>
      </c>
      <c r="E168" s="14">
        <v>39432.15</v>
      </c>
      <c r="F168" s="14">
        <v>1000</v>
      </c>
      <c r="G168" s="21"/>
      <c r="H168" s="14"/>
      <c r="I168" s="14"/>
      <c r="J168" s="21"/>
      <c r="K168" s="21"/>
      <c r="L168" s="4"/>
      <c r="M168" s="21"/>
      <c r="N168" s="21"/>
      <c r="O168" s="22"/>
      <c r="P168" s="22"/>
      <c r="Q168" s="21"/>
      <c r="R168" s="21"/>
      <c r="S168" s="22"/>
      <c r="T168" s="22"/>
      <c r="U168" s="21"/>
      <c r="V168" s="21"/>
      <c r="W168" s="14"/>
      <c r="X168" s="22"/>
      <c r="Y168" s="22"/>
      <c r="Z168" s="21"/>
      <c r="AA168" s="21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1"/>
      <c r="AP168" s="21"/>
      <c r="AQ168" s="22"/>
      <c r="AR168" s="22"/>
      <c r="AS168" s="21"/>
      <c r="AT168" s="21"/>
      <c r="AU168" s="22"/>
      <c r="AV168" s="22"/>
      <c r="AW168" s="22"/>
      <c r="AX168" s="22"/>
      <c r="AY168" s="22"/>
      <c r="AZ168" s="22"/>
      <c r="BA168" s="21"/>
      <c r="BB168" s="22"/>
      <c r="BC168" s="22"/>
      <c r="BD168" s="21"/>
      <c r="BE168" s="22"/>
      <c r="BF168" s="22"/>
      <c r="BG168" s="21"/>
      <c r="BH168" s="21"/>
      <c r="BI168" s="15">
        <f t="shared" si="2"/>
        <v>40432.15</v>
      </c>
    </row>
    <row r="169" spans="1:61" x14ac:dyDescent="0.25">
      <c r="A169" s="4" t="s">
        <v>49</v>
      </c>
      <c r="B169" s="23">
        <v>700200041</v>
      </c>
      <c r="C169" s="14">
        <v>2401102.89</v>
      </c>
      <c r="D169" s="14">
        <v>76803</v>
      </c>
      <c r="E169" s="14">
        <v>2401102.89</v>
      </c>
      <c r="F169" s="14">
        <v>76803</v>
      </c>
      <c r="G169" s="21">
        <v>79593.050000000017</v>
      </c>
      <c r="H169" s="14"/>
      <c r="I169" s="14"/>
      <c r="J169" s="21">
        <v>98910.43</v>
      </c>
      <c r="K169" s="21">
        <v>9127</v>
      </c>
      <c r="L169" s="4"/>
      <c r="M169" s="21">
        <v>12111.31</v>
      </c>
      <c r="N169" s="21">
        <v>270</v>
      </c>
      <c r="O169" s="22"/>
      <c r="P169" s="22"/>
      <c r="Q169" s="21">
        <v>263681.24000000005</v>
      </c>
      <c r="R169" s="21">
        <v>9240</v>
      </c>
      <c r="S169" s="22"/>
      <c r="T169" s="22"/>
      <c r="U169" s="21">
        <v>12251.86</v>
      </c>
      <c r="V169" s="21">
        <v>232</v>
      </c>
      <c r="W169" s="14"/>
      <c r="X169" s="22"/>
      <c r="Y169" s="22"/>
      <c r="Z169" s="21">
        <v>0</v>
      </c>
      <c r="AA169" s="21">
        <v>16</v>
      </c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1"/>
      <c r="AP169" s="21"/>
      <c r="AQ169" s="22"/>
      <c r="AR169" s="22"/>
      <c r="AS169" s="21"/>
      <c r="AT169" s="21"/>
      <c r="AU169" s="22"/>
      <c r="AV169" s="22"/>
      <c r="AW169" s="22"/>
      <c r="AX169" s="22"/>
      <c r="AY169" s="22"/>
      <c r="AZ169" s="22"/>
      <c r="BA169" s="21"/>
      <c r="BB169" s="22">
        <v>75.92</v>
      </c>
      <c r="BC169" s="22">
        <v>0</v>
      </c>
      <c r="BD169" s="21"/>
      <c r="BE169" s="22"/>
      <c r="BF169" s="22"/>
      <c r="BG169" s="21">
        <v>593.04</v>
      </c>
      <c r="BH169" s="21">
        <v>55</v>
      </c>
      <c r="BI169" s="15">
        <f t="shared" si="2"/>
        <v>2964062.7399999998</v>
      </c>
    </row>
    <row r="170" spans="1:61" x14ac:dyDescent="0.25">
      <c r="A170" s="4" t="s">
        <v>100</v>
      </c>
      <c r="B170" s="23">
        <v>210000007</v>
      </c>
      <c r="C170" s="14">
        <v>0</v>
      </c>
      <c r="D170" s="14">
        <v>9908</v>
      </c>
      <c r="E170" s="14">
        <v>0</v>
      </c>
      <c r="F170" s="14">
        <v>9908</v>
      </c>
      <c r="G170" s="21">
        <v>80915.3</v>
      </c>
      <c r="H170" s="14"/>
      <c r="I170" s="14"/>
      <c r="J170" s="21"/>
      <c r="K170" s="21"/>
      <c r="L170" s="4"/>
      <c r="M170" s="21"/>
      <c r="N170" s="21"/>
      <c r="O170" s="22"/>
      <c r="P170" s="22"/>
      <c r="Q170" s="21"/>
      <c r="R170" s="21"/>
      <c r="S170" s="22"/>
      <c r="T170" s="22"/>
      <c r="U170" s="21"/>
      <c r="V170" s="21"/>
      <c r="W170" s="14"/>
      <c r="X170" s="22"/>
      <c r="Y170" s="22"/>
      <c r="Z170" s="21"/>
      <c r="AA170" s="21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1"/>
      <c r="AP170" s="21"/>
      <c r="AQ170" s="22"/>
      <c r="AR170" s="22"/>
      <c r="AS170" s="21"/>
      <c r="AT170" s="21"/>
      <c r="AU170" s="22"/>
      <c r="AV170" s="22"/>
      <c r="AW170" s="22"/>
      <c r="AX170" s="22"/>
      <c r="AY170" s="22"/>
      <c r="AZ170" s="22"/>
      <c r="BA170" s="21"/>
      <c r="BB170" s="22"/>
      <c r="BC170" s="22"/>
      <c r="BD170" s="21"/>
      <c r="BE170" s="22"/>
      <c r="BF170" s="22"/>
      <c r="BG170" s="21"/>
      <c r="BH170" s="21"/>
      <c r="BI170" s="15">
        <f t="shared" si="2"/>
        <v>90823.3</v>
      </c>
    </row>
    <row r="171" spans="1:61" x14ac:dyDescent="0.25">
      <c r="A171" s="4" t="s">
        <v>251</v>
      </c>
      <c r="B171" s="23">
        <v>210000008</v>
      </c>
      <c r="C171" s="14">
        <v>180874.63999999998</v>
      </c>
      <c r="D171" s="14">
        <v>5160</v>
      </c>
      <c r="E171" s="14">
        <v>180874.64</v>
      </c>
      <c r="F171" s="14">
        <v>5160</v>
      </c>
      <c r="G171" s="21"/>
      <c r="H171" s="14"/>
      <c r="I171" s="14"/>
      <c r="J171" s="21"/>
      <c r="K171" s="21"/>
      <c r="L171" s="4"/>
      <c r="M171" s="21"/>
      <c r="N171" s="21"/>
      <c r="O171" s="22"/>
      <c r="P171" s="22"/>
      <c r="Q171" s="21"/>
      <c r="R171" s="21"/>
      <c r="S171" s="22"/>
      <c r="T171" s="22"/>
      <c r="U171" s="21"/>
      <c r="V171" s="21"/>
      <c r="W171" s="14"/>
      <c r="X171" s="22"/>
      <c r="Y171" s="22"/>
      <c r="Z171" s="21"/>
      <c r="AA171" s="21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1"/>
      <c r="AP171" s="21"/>
      <c r="AQ171" s="22"/>
      <c r="AR171" s="22"/>
      <c r="AS171" s="21"/>
      <c r="AT171" s="21"/>
      <c r="AU171" s="22"/>
      <c r="AV171" s="22"/>
      <c r="AW171" s="22"/>
      <c r="AX171" s="22"/>
      <c r="AY171" s="22"/>
      <c r="AZ171" s="22"/>
      <c r="BA171" s="21"/>
      <c r="BB171" s="22"/>
      <c r="BC171" s="22"/>
      <c r="BD171" s="21"/>
      <c r="BE171" s="22"/>
      <c r="BF171" s="22"/>
      <c r="BG171" s="21">
        <v>90.62</v>
      </c>
      <c r="BH171" s="21">
        <v>12</v>
      </c>
      <c r="BI171" s="15">
        <f t="shared" si="2"/>
        <v>186137.26</v>
      </c>
    </row>
    <row r="172" spans="1:61" x14ac:dyDescent="0.25">
      <c r="A172" s="4" t="s">
        <v>194</v>
      </c>
      <c r="B172" s="23">
        <v>500200054</v>
      </c>
      <c r="C172" s="14">
        <v>0</v>
      </c>
      <c r="D172" s="14">
        <v>15788</v>
      </c>
      <c r="E172" s="14">
        <v>0</v>
      </c>
      <c r="F172" s="14">
        <v>15788</v>
      </c>
      <c r="G172" s="21">
        <v>102871.62</v>
      </c>
      <c r="H172" s="14"/>
      <c r="I172" s="14"/>
      <c r="J172" s="21"/>
      <c r="K172" s="21"/>
      <c r="L172" s="4"/>
      <c r="M172" s="21"/>
      <c r="N172" s="21"/>
      <c r="O172" s="22"/>
      <c r="P172" s="22"/>
      <c r="Q172" s="21"/>
      <c r="R172" s="21"/>
      <c r="S172" s="22"/>
      <c r="T172" s="22"/>
      <c r="U172" s="21"/>
      <c r="V172" s="21"/>
      <c r="W172" s="14"/>
      <c r="X172" s="22"/>
      <c r="Y172" s="22"/>
      <c r="Z172" s="21"/>
      <c r="AA172" s="21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1"/>
      <c r="AP172" s="21"/>
      <c r="AQ172" s="22"/>
      <c r="AR172" s="22"/>
      <c r="AS172" s="21"/>
      <c r="AT172" s="21"/>
      <c r="AU172" s="22"/>
      <c r="AV172" s="22"/>
      <c r="AW172" s="22"/>
      <c r="AX172" s="22"/>
      <c r="AY172" s="22"/>
      <c r="AZ172" s="22"/>
      <c r="BA172" s="21"/>
      <c r="BB172" s="22"/>
      <c r="BC172" s="22"/>
      <c r="BD172" s="21"/>
      <c r="BE172" s="22"/>
      <c r="BF172" s="22"/>
      <c r="BG172" s="21"/>
      <c r="BH172" s="21"/>
      <c r="BI172" s="15">
        <f t="shared" si="2"/>
        <v>118659.62</v>
      </c>
    </row>
    <row r="173" spans="1:61" x14ac:dyDescent="0.25">
      <c r="A173" s="4" t="s">
        <v>119</v>
      </c>
      <c r="B173" s="23">
        <v>1000014</v>
      </c>
      <c r="C173" s="14">
        <v>108900</v>
      </c>
      <c r="D173" s="14">
        <v>4420</v>
      </c>
      <c r="E173" s="14">
        <v>109116.94</v>
      </c>
      <c r="F173" s="14">
        <v>4424</v>
      </c>
      <c r="G173" s="21"/>
      <c r="H173" s="14"/>
      <c r="I173" s="14"/>
      <c r="J173" s="21">
        <v>31735.11</v>
      </c>
      <c r="K173" s="21">
        <v>2708</v>
      </c>
      <c r="L173" s="4"/>
      <c r="M173" s="21"/>
      <c r="N173" s="21"/>
      <c r="O173" s="22"/>
      <c r="P173" s="22"/>
      <c r="Q173" s="21"/>
      <c r="R173" s="21"/>
      <c r="S173" s="22"/>
      <c r="T173" s="22"/>
      <c r="U173" s="21"/>
      <c r="V173" s="21"/>
      <c r="W173" s="14"/>
      <c r="X173" s="22"/>
      <c r="Y173" s="22"/>
      <c r="Z173" s="21"/>
      <c r="AA173" s="21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1"/>
      <c r="AP173" s="21"/>
      <c r="AQ173" s="22"/>
      <c r="AR173" s="22"/>
      <c r="AS173" s="21"/>
      <c r="AT173" s="21"/>
      <c r="AU173" s="22"/>
      <c r="AV173" s="22"/>
      <c r="AW173" s="22"/>
      <c r="AX173" s="22"/>
      <c r="AY173" s="22"/>
      <c r="AZ173" s="22"/>
      <c r="BA173" s="21"/>
      <c r="BB173" s="22"/>
      <c r="BC173" s="22"/>
      <c r="BD173" s="21"/>
      <c r="BE173" s="22"/>
      <c r="BF173" s="22"/>
      <c r="BG173" s="21"/>
      <c r="BH173" s="21"/>
      <c r="BI173" s="15">
        <f t="shared" si="2"/>
        <v>147763.10999999999</v>
      </c>
    </row>
    <row r="174" spans="1:61" x14ac:dyDescent="0.25">
      <c r="A174" s="4" t="s">
        <v>205</v>
      </c>
      <c r="B174" s="23">
        <v>961000003</v>
      </c>
      <c r="C174" s="14">
        <v>36392.369999999995</v>
      </c>
      <c r="D174" s="14">
        <v>3465</v>
      </c>
      <c r="E174" s="14">
        <v>36392.369999999995</v>
      </c>
      <c r="F174" s="14">
        <v>3465</v>
      </c>
      <c r="G174" s="21"/>
      <c r="H174" s="14"/>
      <c r="I174" s="14"/>
      <c r="J174" s="21"/>
      <c r="K174" s="21"/>
      <c r="L174" s="4"/>
      <c r="M174" s="21"/>
      <c r="N174" s="21"/>
      <c r="O174" s="22"/>
      <c r="P174" s="22"/>
      <c r="Q174" s="21"/>
      <c r="R174" s="21"/>
      <c r="S174" s="22"/>
      <c r="T174" s="22"/>
      <c r="U174" s="21"/>
      <c r="V174" s="21"/>
      <c r="W174" s="14"/>
      <c r="X174" s="22"/>
      <c r="Y174" s="22"/>
      <c r="Z174" s="21"/>
      <c r="AA174" s="21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1"/>
      <c r="AP174" s="21"/>
      <c r="AQ174" s="22"/>
      <c r="AR174" s="22"/>
      <c r="AS174" s="21"/>
      <c r="AT174" s="21"/>
      <c r="AU174" s="22"/>
      <c r="AV174" s="22"/>
      <c r="AW174" s="22"/>
      <c r="AX174" s="22"/>
      <c r="AY174" s="22"/>
      <c r="AZ174" s="22"/>
      <c r="BA174" s="21"/>
      <c r="BB174" s="22"/>
      <c r="BC174" s="22"/>
      <c r="BD174" s="21"/>
      <c r="BE174" s="22"/>
      <c r="BF174" s="22"/>
      <c r="BG174" s="21"/>
      <c r="BH174" s="21"/>
      <c r="BI174" s="15">
        <f t="shared" si="2"/>
        <v>39857.369999999995</v>
      </c>
    </row>
    <row r="175" spans="1:61" x14ac:dyDescent="0.25">
      <c r="A175" s="4" t="s">
        <v>117</v>
      </c>
      <c r="B175" s="23">
        <v>761200014</v>
      </c>
      <c r="C175" s="14">
        <v>0</v>
      </c>
      <c r="D175" s="14">
        <v>9724</v>
      </c>
      <c r="E175" s="14">
        <v>0</v>
      </c>
      <c r="F175" s="14">
        <v>9724</v>
      </c>
      <c r="G175" s="21">
        <v>80915.3</v>
      </c>
      <c r="H175" s="14"/>
      <c r="I175" s="14"/>
      <c r="J175" s="21"/>
      <c r="K175" s="21"/>
      <c r="L175" s="4"/>
      <c r="M175" s="21"/>
      <c r="N175" s="21"/>
      <c r="O175" s="22"/>
      <c r="P175" s="22"/>
      <c r="Q175" s="21"/>
      <c r="R175" s="21"/>
      <c r="S175" s="22"/>
      <c r="T175" s="22"/>
      <c r="U175" s="21"/>
      <c r="V175" s="21"/>
      <c r="W175" s="14"/>
      <c r="X175" s="22"/>
      <c r="Y175" s="22"/>
      <c r="Z175" s="21"/>
      <c r="AA175" s="21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1"/>
      <c r="AP175" s="21"/>
      <c r="AQ175" s="22"/>
      <c r="AR175" s="22"/>
      <c r="AS175" s="21"/>
      <c r="AT175" s="21"/>
      <c r="AU175" s="22"/>
      <c r="AV175" s="22"/>
      <c r="AW175" s="22"/>
      <c r="AX175" s="22"/>
      <c r="AY175" s="22"/>
      <c r="AZ175" s="22"/>
      <c r="BA175" s="21"/>
      <c r="BB175" s="22"/>
      <c r="BC175" s="22"/>
      <c r="BD175" s="21"/>
      <c r="BE175" s="22"/>
      <c r="BF175" s="22"/>
      <c r="BG175" s="21"/>
      <c r="BH175" s="21"/>
      <c r="BI175" s="15">
        <f t="shared" si="2"/>
        <v>90639.3</v>
      </c>
    </row>
    <row r="176" spans="1:61" x14ac:dyDescent="0.25">
      <c r="A176" s="4" t="s">
        <v>192</v>
      </c>
      <c r="B176" s="23">
        <v>500200037</v>
      </c>
      <c r="C176" s="14">
        <v>55422.99</v>
      </c>
      <c r="D176" s="14">
        <v>1056</v>
      </c>
      <c r="E176" s="14">
        <v>55422.99</v>
      </c>
      <c r="F176" s="14">
        <v>1056</v>
      </c>
      <c r="G176" s="21"/>
      <c r="H176" s="14"/>
      <c r="I176" s="14"/>
      <c r="J176" s="21">
        <v>36350.259999999995</v>
      </c>
      <c r="K176" s="21">
        <v>7388</v>
      </c>
      <c r="L176" s="4"/>
      <c r="M176" s="21"/>
      <c r="N176" s="21"/>
      <c r="O176" s="22"/>
      <c r="P176" s="22"/>
      <c r="Q176" s="21"/>
      <c r="R176" s="21"/>
      <c r="S176" s="22"/>
      <c r="T176" s="22"/>
      <c r="U176" s="21"/>
      <c r="V176" s="21"/>
      <c r="W176" s="14"/>
      <c r="X176" s="22"/>
      <c r="Y176" s="22"/>
      <c r="Z176" s="21">
        <v>44.22</v>
      </c>
      <c r="AA176" s="21">
        <v>16</v>
      </c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1"/>
      <c r="AP176" s="21"/>
      <c r="AQ176" s="22"/>
      <c r="AR176" s="22"/>
      <c r="AS176" s="21"/>
      <c r="AT176" s="21"/>
      <c r="AU176" s="22"/>
      <c r="AV176" s="22"/>
      <c r="AW176" s="22"/>
      <c r="AX176" s="22"/>
      <c r="AY176" s="22"/>
      <c r="AZ176" s="22"/>
      <c r="BA176" s="21"/>
      <c r="BB176" s="22"/>
      <c r="BC176" s="22"/>
      <c r="BD176" s="21"/>
      <c r="BE176" s="22"/>
      <c r="BF176" s="22"/>
      <c r="BG176" s="21"/>
      <c r="BH176" s="21"/>
      <c r="BI176" s="15">
        <f t="shared" si="2"/>
        <v>100277.47</v>
      </c>
    </row>
    <row r="177" spans="1:61" x14ac:dyDescent="0.25">
      <c r="A177" s="4" t="s">
        <v>71</v>
      </c>
      <c r="B177" s="23">
        <v>270077409</v>
      </c>
      <c r="C177" s="14">
        <v>19568.09</v>
      </c>
      <c r="D177" s="14">
        <v>248</v>
      </c>
      <c r="E177" s="14">
        <v>19568.09</v>
      </c>
      <c r="F177" s="14">
        <v>248</v>
      </c>
      <c r="G177" s="21"/>
      <c r="H177" s="14"/>
      <c r="I177" s="14"/>
      <c r="J177" s="21">
        <v>44848.87</v>
      </c>
      <c r="K177" s="21">
        <v>4980</v>
      </c>
      <c r="L177" s="4"/>
      <c r="M177" s="21"/>
      <c r="N177" s="21"/>
      <c r="O177" s="22"/>
      <c r="P177" s="22"/>
      <c r="Q177" s="21"/>
      <c r="R177" s="21"/>
      <c r="S177" s="22"/>
      <c r="T177" s="22"/>
      <c r="U177" s="21"/>
      <c r="V177" s="21"/>
      <c r="W177" s="14"/>
      <c r="X177" s="22"/>
      <c r="Y177" s="22"/>
      <c r="Z177" s="21">
        <v>210.92</v>
      </c>
      <c r="AA177" s="21">
        <v>32</v>
      </c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1"/>
      <c r="AP177" s="21"/>
      <c r="AQ177" s="22"/>
      <c r="AR177" s="22"/>
      <c r="AS177" s="21"/>
      <c r="AT177" s="21"/>
      <c r="AU177" s="22"/>
      <c r="AV177" s="22"/>
      <c r="AW177" s="22"/>
      <c r="AX177" s="22"/>
      <c r="AY177" s="22"/>
      <c r="AZ177" s="22"/>
      <c r="BA177" s="21"/>
      <c r="BB177" s="22"/>
      <c r="BC177" s="22"/>
      <c r="BD177" s="21"/>
      <c r="BE177" s="22"/>
      <c r="BF177" s="22"/>
      <c r="BG177" s="21"/>
      <c r="BH177" s="21"/>
      <c r="BI177" s="15">
        <f t="shared" si="2"/>
        <v>69887.88</v>
      </c>
    </row>
    <row r="178" spans="1:61" x14ac:dyDescent="0.25">
      <c r="A178" s="4" t="s">
        <v>148</v>
      </c>
      <c r="B178" s="23">
        <v>19177452</v>
      </c>
      <c r="C178" s="14">
        <v>0</v>
      </c>
      <c r="D178" s="14">
        <v>24616</v>
      </c>
      <c r="E178" s="14">
        <v>0</v>
      </c>
      <c r="F178" s="14">
        <v>24616</v>
      </c>
      <c r="G178" s="21">
        <v>161830.61000000002</v>
      </c>
      <c r="H178" s="14"/>
      <c r="I178" s="14"/>
      <c r="J178" s="21"/>
      <c r="K178" s="21"/>
      <c r="L178" s="4"/>
      <c r="M178" s="21"/>
      <c r="N178" s="21"/>
      <c r="O178" s="22"/>
      <c r="P178" s="22"/>
      <c r="Q178" s="21"/>
      <c r="R178" s="21"/>
      <c r="S178" s="22"/>
      <c r="T178" s="22"/>
      <c r="U178" s="21"/>
      <c r="V178" s="21"/>
      <c r="W178" s="14"/>
      <c r="X178" s="22"/>
      <c r="Y178" s="22"/>
      <c r="Z178" s="21"/>
      <c r="AA178" s="21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1"/>
      <c r="AP178" s="21"/>
      <c r="AQ178" s="22"/>
      <c r="AR178" s="22"/>
      <c r="AS178" s="21"/>
      <c r="AT178" s="21"/>
      <c r="AU178" s="22"/>
      <c r="AV178" s="22"/>
      <c r="AW178" s="22"/>
      <c r="AX178" s="22"/>
      <c r="AY178" s="22"/>
      <c r="AZ178" s="22"/>
      <c r="BA178" s="21"/>
      <c r="BB178" s="22"/>
      <c r="BC178" s="22"/>
      <c r="BD178" s="21"/>
      <c r="BE178" s="22"/>
      <c r="BF178" s="22"/>
      <c r="BG178" s="21"/>
      <c r="BH178" s="21"/>
      <c r="BI178" s="15">
        <f t="shared" si="2"/>
        <v>186446.61000000002</v>
      </c>
    </row>
    <row r="179" spans="1:61" x14ac:dyDescent="0.25">
      <c r="A179" s="4" t="s">
        <v>465</v>
      </c>
      <c r="B179" s="23">
        <v>10000058</v>
      </c>
      <c r="C179" s="14">
        <v>10614</v>
      </c>
      <c r="D179" s="14">
        <v>880</v>
      </c>
      <c r="E179" s="14">
        <v>10765.38</v>
      </c>
      <c r="F179" s="14">
        <v>896</v>
      </c>
      <c r="G179" s="21"/>
      <c r="H179" s="14"/>
      <c r="I179" s="14"/>
      <c r="J179" s="21"/>
      <c r="K179" s="21"/>
      <c r="L179" s="4"/>
      <c r="M179" s="21"/>
      <c r="N179" s="21"/>
      <c r="O179" s="22"/>
      <c r="P179" s="22"/>
      <c r="Q179" s="21">
        <v>1563663.1699999997</v>
      </c>
      <c r="R179" s="21">
        <v>48713</v>
      </c>
      <c r="S179" s="22"/>
      <c r="T179" s="22"/>
      <c r="U179" s="21"/>
      <c r="V179" s="21"/>
      <c r="W179" s="14"/>
      <c r="X179" s="22"/>
      <c r="Y179" s="22"/>
      <c r="Z179" s="21"/>
      <c r="AA179" s="21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1"/>
      <c r="AP179" s="21"/>
      <c r="AQ179" s="22"/>
      <c r="AR179" s="22"/>
      <c r="AS179" s="21"/>
      <c r="AT179" s="21"/>
      <c r="AU179" s="22"/>
      <c r="AV179" s="22"/>
      <c r="AW179" s="22"/>
      <c r="AX179" s="22"/>
      <c r="AY179" s="22"/>
      <c r="AZ179" s="22"/>
      <c r="BA179" s="21"/>
      <c r="BB179" s="22"/>
      <c r="BC179" s="22"/>
      <c r="BD179" s="21"/>
      <c r="BE179" s="22"/>
      <c r="BF179" s="22"/>
      <c r="BG179" s="21"/>
      <c r="BH179" s="21"/>
      <c r="BI179" s="15">
        <f t="shared" si="2"/>
        <v>1623870.1699999997</v>
      </c>
    </row>
    <row r="180" spans="1:61" x14ac:dyDescent="0.25">
      <c r="A180" s="4" t="s">
        <v>97</v>
      </c>
      <c r="B180" s="23">
        <v>50064005</v>
      </c>
      <c r="C180" s="14">
        <v>136410.77000000002</v>
      </c>
      <c r="D180" s="14">
        <v>4628</v>
      </c>
      <c r="E180" s="14">
        <v>136411.18</v>
      </c>
      <c r="F180" s="14">
        <v>4628</v>
      </c>
      <c r="G180" s="21"/>
      <c r="H180" s="14"/>
      <c r="I180" s="14"/>
      <c r="J180" s="21">
        <v>32.65</v>
      </c>
      <c r="K180" s="21">
        <v>4</v>
      </c>
      <c r="L180" s="4"/>
      <c r="M180" s="21"/>
      <c r="N180" s="21"/>
      <c r="O180" s="22"/>
      <c r="P180" s="22"/>
      <c r="Q180" s="21"/>
      <c r="R180" s="21"/>
      <c r="S180" s="22"/>
      <c r="T180" s="22"/>
      <c r="U180" s="21"/>
      <c r="V180" s="21"/>
      <c r="W180" s="14"/>
      <c r="X180" s="22"/>
      <c r="Y180" s="22"/>
      <c r="Z180" s="21"/>
      <c r="AA180" s="21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1"/>
      <c r="AP180" s="21"/>
      <c r="AQ180" s="22"/>
      <c r="AR180" s="22"/>
      <c r="AS180" s="21"/>
      <c r="AT180" s="21"/>
      <c r="AU180" s="22"/>
      <c r="AV180" s="22"/>
      <c r="AW180" s="22"/>
      <c r="AX180" s="22"/>
      <c r="AY180" s="22"/>
      <c r="AZ180" s="22"/>
      <c r="BA180" s="21"/>
      <c r="BB180" s="22"/>
      <c r="BC180" s="22"/>
      <c r="BD180" s="21"/>
      <c r="BE180" s="22"/>
      <c r="BF180" s="22"/>
      <c r="BG180" s="21"/>
      <c r="BH180" s="21"/>
      <c r="BI180" s="15">
        <f t="shared" si="2"/>
        <v>141075.42000000004</v>
      </c>
    </row>
    <row r="181" spans="1:61" x14ac:dyDescent="0.25">
      <c r="A181" s="4" t="s">
        <v>129</v>
      </c>
      <c r="B181" s="23">
        <v>10000995</v>
      </c>
      <c r="C181" s="14">
        <v>246140.34000000003</v>
      </c>
      <c r="D181" s="14">
        <v>3283</v>
      </c>
      <c r="E181" s="14">
        <v>246140.34</v>
      </c>
      <c r="F181" s="14">
        <v>3283</v>
      </c>
      <c r="G181" s="21">
        <v>6150.83</v>
      </c>
      <c r="H181" s="14"/>
      <c r="I181" s="14"/>
      <c r="J181" s="21">
        <v>4133.07</v>
      </c>
      <c r="K181" s="21">
        <v>392</v>
      </c>
      <c r="L181" s="4"/>
      <c r="M181" s="21"/>
      <c r="N181" s="21"/>
      <c r="O181" s="22"/>
      <c r="P181" s="22"/>
      <c r="Q181" s="21"/>
      <c r="R181" s="21"/>
      <c r="S181" s="22"/>
      <c r="T181" s="22"/>
      <c r="U181" s="21">
        <v>1567</v>
      </c>
      <c r="V181" s="21">
        <v>71</v>
      </c>
      <c r="W181" s="14"/>
      <c r="X181" s="22"/>
      <c r="Y181" s="22"/>
      <c r="Z181" s="21"/>
      <c r="AA181" s="21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1"/>
      <c r="AP181" s="21"/>
      <c r="AQ181" s="22"/>
      <c r="AR181" s="22"/>
      <c r="AS181" s="21"/>
      <c r="AT181" s="21"/>
      <c r="AU181" s="22"/>
      <c r="AV181" s="22"/>
      <c r="AW181" s="22"/>
      <c r="AX181" s="22"/>
      <c r="AY181" s="22"/>
      <c r="AZ181" s="22"/>
      <c r="BA181" s="21"/>
      <c r="BB181" s="22"/>
      <c r="BC181" s="22"/>
      <c r="BD181" s="21"/>
      <c r="BE181" s="22"/>
      <c r="BF181" s="22"/>
      <c r="BG181" s="21"/>
      <c r="BH181" s="21"/>
      <c r="BI181" s="15">
        <f t="shared" si="2"/>
        <v>261737.24000000011</v>
      </c>
    </row>
    <row r="182" spans="1:61" x14ac:dyDescent="0.25">
      <c r="A182" s="4" t="s">
        <v>46</v>
      </c>
      <c r="B182" s="23">
        <v>10064801</v>
      </c>
      <c r="C182" s="14">
        <v>2547206.1500000004</v>
      </c>
      <c r="D182" s="14">
        <v>70320</v>
      </c>
      <c r="E182" s="14">
        <v>2547206.1500000004</v>
      </c>
      <c r="F182" s="14">
        <v>70320</v>
      </c>
      <c r="G182" s="21"/>
      <c r="H182" s="14"/>
      <c r="I182" s="14"/>
      <c r="J182" s="21">
        <v>142822.91</v>
      </c>
      <c r="K182" s="21">
        <v>12063</v>
      </c>
      <c r="L182" s="4"/>
      <c r="M182" s="21">
        <v>71808.11</v>
      </c>
      <c r="N182" s="21">
        <v>60</v>
      </c>
      <c r="O182" s="22"/>
      <c r="P182" s="22"/>
      <c r="Q182" s="21"/>
      <c r="R182" s="21"/>
      <c r="S182" s="22"/>
      <c r="T182" s="22"/>
      <c r="U182" s="21">
        <v>79120.239999999991</v>
      </c>
      <c r="V182" s="21">
        <v>1547</v>
      </c>
      <c r="W182" s="14"/>
      <c r="X182" s="22"/>
      <c r="Y182" s="22"/>
      <c r="Z182" s="21"/>
      <c r="AA182" s="21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1">
        <v>8852.24</v>
      </c>
      <c r="AP182" s="21">
        <v>0</v>
      </c>
      <c r="AQ182" s="22"/>
      <c r="AR182" s="22"/>
      <c r="AS182" s="21"/>
      <c r="AT182" s="21"/>
      <c r="AU182" s="22"/>
      <c r="AV182" s="22"/>
      <c r="AW182" s="22">
        <v>5145150.72</v>
      </c>
      <c r="AX182" s="22"/>
      <c r="AY182" s="22"/>
      <c r="AZ182" s="22">
        <v>1730.77</v>
      </c>
      <c r="BA182" s="21"/>
      <c r="BB182" s="22"/>
      <c r="BC182" s="22"/>
      <c r="BD182" s="21"/>
      <c r="BE182" s="22"/>
      <c r="BF182" s="22"/>
      <c r="BG182" s="21">
        <v>284.26</v>
      </c>
      <c r="BH182" s="21">
        <v>4</v>
      </c>
      <c r="BI182" s="15">
        <f t="shared" si="2"/>
        <v>8080969.4000000004</v>
      </c>
    </row>
    <row r="183" spans="1:61" x14ac:dyDescent="0.25">
      <c r="A183" s="4" t="s">
        <v>212</v>
      </c>
      <c r="B183" s="23">
        <v>90024001</v>
      </c>
      <c r="C183" s="14">
        <v>565858</v>
      </c>
      <c r="D183" s="14">
        <v>29035</v>
      </c>
      <c r="E183" s="14">
        <v>565858</v>
      </c>
      <c r="F183" s="14">
        <v>29035</v>
      </c>
      <c r="G183" s="21"/>
      <c r="H183" s="14"/>
      <c r="I183" s="14"/>
      <c r="J183" s="21">
        <v>21084.3</v>
      </c>
      <c r="K183" s="21">
        <v>3108</v>
      </c>
      <c r="L183" s="4"/>
      <c r="M183" s="21"/>
      <c r="N183" s="21"/>
      <c r="O183" s="22"/>
      <c r="P183" s="22"/>
      <c r="Q183" s="21"/>
      <c r="R183" s="21"/>
      <c r="S183" s="22"/>
      <c r="T183" s="22"/>
      <c r="U183" s="21"/>
      <c r="V183" s="21"/>
      <c r="W183" s="14"/>
      <c r="X183" s="22"/>
      <c r="Y183" s="22"/>
      <c r="Z183" s="21"/>
      <c r="AA183" s="21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1"/>
      <c r="AP183" s="21"/>
      <c r="AQ183" s="22"/>
      <c r="AR183" s="22"/>
      <c r="AS183" s="21"/>
      <c r="AT183" s="21"/>
      <c r="AU183" s="22"/>
      <c r="AV183" s="22"/>
      <c r="AW183" s="22"/>
      <c r="AX183" s="22"/>
      <c r="AY183" s="22"/>
      <c r="AZ183" s="22">
        <v>115.28</v>
      </c>
      <c r="BA183" s="21"/>
      <c r="BB183" s="22"/>
      <c r="BC183" s="22"/>
      <c r="BD183" s="21"/>
      <c r="BE183" s="22"/>
      <c r="BF183" s="22"/>
      <c r="BG183" s="21">
        <v>2207.21</v>
      </c>
      <c r="BH183" s="21">
        <v>240</v>
      </c>
      <c r="BI183" s="15">
        <f t="shared" si="2"/>
        <v>621647.79</v>
      </c>
    </row>
    <row r="184" spans="1:61" x14ac:dyDescent="0.25">
      <c r="A184" s="4" t="s">
        <v>139</v>
      </c>
      <c r="B184" s="23">
        <v>10060302</v>
      </c>
      <c r="C184" s="14">
        <v>6961.02</v>
      </c>
      <c r="D184" s="14">
        <v>184</v>
      </c>
      <c r="E184" s="14">
        <v>6961.02</v>
      </c>
      <c r="F184" s="14">
        <v>184</v>
      </c>
      <c r="G184" s="21"/>
      <c r="H184" s="14"/>
      <c r="I184" s="14"/>
      <c r="J184" s="21"/>
      <c r="K184" s="21"/>
      <c r="L184" s="4"/>
      <c r="M184" s="21"/>
      <c r="N184" s="21"/>
      <c r="O184" s="22"/>
      <c r="P184" s="22"/>
      <c r="Q184" s="21">
        <v>3036761.4299999997</v>
      </c>
      <c r="R184" s="21">
        <v>111930</v>
      </c>
      <c r="S184" s="22"/>
      <c r="T184" s="22"/>
      <c r="U184" s="21"/>
      <c r="V184" s="21"/>
      <c r="W184" s="14"/>
      <c r="X184" s="22"/>
      <c r="Y184" s="22"/>
      <c r="Z184" s="21"/>
      <c r="AA184" s="21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1"/>
      <c r="AP184" s="21"/>
      <c r="AQ184" s="22"/>
      <c r="AR184" s="22"/>
      <c r="AS184" s="21"/>
      <c r="AT184" s="21"/>
      <c r="AU184" s="22"/>
      <c r="AV184" s="22"/>
      <c r="AW184" s="22"/>
      <c r="AX184" s="22"/>
      <c r="AY184" s="22"/>
      <c r="AZ184" s="22"/>
      <c r="BA184" s="21"/>
      <c r="BB184" s="22"/>
      <c r="BC184" s="22"/>
      <c r="BD184" s="21"/>
      <c r="BE184" s="22"/>
      <c r="BF184" s="22"/>
      <c r="BG184" s="21">
        <v>14343.11</v>
      </c>
      <c r="BH184" s="21">
        <v>0</v>
      </c>
      <c r="BI184" s="15">
        <f t="shared" si="2"/>
        <v>3170179.5599999996</v>
      </c>
    </row>
    <row r="185" spans="1:61" x14ac:dyDescent="0.25">
      <c r="A185" s="4" t="s">
        <v>324</v>
      </c>
      <c r="B185" s="23">
        <v>741400013</v>
      </c>
      <c r="C185" s="14">
        <v>69805.36</v>
      </c>
      <c r="D185" s="14">
        <v>1440</v>
      </c>
      <c r="E185" s="14">
        <v>69805.36</v>
      </c>
      <c r="F185" s="14">
        <v>1440</v>
      </c>
      <c r="G185" s="21"/>
      <c r="H185" s="14"/>
      <c r="I185" s="14"/>
      <c r="J185" s="21"/>
      <c r="K185" s="21"/>
      <c r="L185" s="4"/>
      <c r="M185" s="21"/>
      <c r="N185" s="21"/>
      <c r="O185" s="22"/>
      <c r="P185" s="22"/>
      <c r="Q185" s="21"/>
      <c r="R185" s="21"/>
      <c r="S185" s="22"/>
      <c r="T185" s="22"/>
      <c r="U185" s="21"/>
      <c r="V185" s="21"/>
      <c r="W185" s="14"/>
      <c r="X185" s="22"/>
      <c r="Y185" s="22"/>
      <c r="Z185" s="21"/>
      <c r="AA185" s="21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1"/>
      <c r="AP185" s="21"/>
      <c r="AQ185" s="22"/>
      <c r="AR185" s="22"/>
      <c r="AS185" s="21"/>
      <c r="AT185" s="21"/>
      <c r="AU185" s="22"/>
      <c r="AV185" s="22"/>
      <c r="AW185" s="22"/>
      <c r="AX185" s="22"/>
      <c r="AY185" s="22"/>
      <c r="AZ185" s="22"/>
      <c r="BA185" s="21"/>
      <c r="BB185" s="22"/>
      <c r="BC185" s="22"/>
      <c r="BD185" s="21"/>
      <c r="BE185" s="22"/>
      <c r="BF185" s="22"/>
      <c r="BG185" s="21"/>
      <c r="BH185" s="21"/>
      <c r="BI185" s="15">
        <f t="shared" si="2"/>
        <v>71245.36</v>
      </c>
    </row>
    <row r="186" spans="1:61" x14ac:dyDescent="0.25">
      <c r="A186" s="4" t="s">
        <v>110</v>
      </c>
      <c r="B186" s="23">
        <v>601000008</v>
      </c>
      <c r="C186" s="14">
        <v>46502.25</v>
      </c>
      <c r="D186" s="14">
        <v>2012</v>
      </c>
      <c r="E186" s="14">
        <v>46502.25</v>
      </c>
      <c r="F186" s="14">
        <v>2012</v>
      </c>
      <c r="G186" s="21"/>
      <c r="H186" s="14"/>
      <c r="I186" s="14"/>
      <c r="J186" s="21">
        <v>680.75</v>
      </c>
      <c r="K186" s="21">
        <v>140</v>
      </c>
      <c r="L186" s="4"/>
      <c r="M186" s="21"/>
      <c r="N186" s="21"/>
      <c r="O186" s="22"/>
      <c r="P186" s="22"/>
      <c r="Q186" s="21"/>
      <c r="R186" s="21"/>
      <c r="S186" s="22"/>
      <c r="T186" s="22"/>
      <c r="U186" s="21"/>
      <c r="V186" s="21"/>
      <c r="W186" s="14"/>
      <c r="X186" s="22"/>
      <c r="Y186" s="22"/>
      <c r="Z186" s="21"/>
      <c r="AA186" s="21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1"/>
      <c r="AP186" s="21"/>
      <c r="AQ186" s="22"/>
      <c r="AR186" s="22"/>
      <c r="AS186" s="21"/>
      <c r="AT186" s="21"/>
      <c r="AU186" s="22"/>
      <c r="AV186" s="22"/>
      <c r="AW186" s="22"/>
      <c r="AX186" s="22"/>
      <c r="AY186" s="22"/>
      <c r="AZ186" s="22"/>
      <c r="BA186" s="21"/>
      <c r="BB186" s="22"/>
      <c r="BC186" s="22"/>
      <c r="BD186" s="21"/>
      <c r="BE186" s="22"/>
      <c r="BF186" s="22"/>
      <c r="BG186" s="21"/>
      <c r="BH186" s="21"/>
      <c r="BI186" s="15">
        <f t="shared" si="2"/>
        <v>49335</v>
      </c>
    </row>
    <row r="187" spans="1:61" x14ac:dyDescent="0.25">
      <c r="A187" s="4" t="s">
        <v>93</v>
      </c>
      <c r="B187" s="23">
        <v>50000037</v>
      </c>
      <c r="C187" s="14">
        <v>13239.710000000001</v>
      </c>
      <c r="D187" s="14">
        <v>21712</v>
      </c>
      <c r="E187" s="14">
        <v>13239.71</v>
      </c>
      <c r="F187" s="14">
        <v>21712</v>
      </c>
      <c r="G187" s="21">
        <v>182059.44</v>
      </c>
      <c r="H187" s="14"/>
      <c r="I187" s="14"/>
      <c r="J187" s="21"/>
      <c r="K187" s="21"/>
      <c r="L187" s="4"/>
      <c r="M187" s="21"/>
      <c r="N187" s="21"/>
      <c r="O187" s="22"/>
      <c r="P187" s="22"/>
      <c r="Q187" s="21"/>
      <c r="R187" s="21"/>
      <c r="S187" s="22"/>
      <c r="T187" s="22"/>
      <c r="U187" s="21"/>
      <c r="V187" s="21"/>
      <c r="W187" s="14"/>
      <c r="X187" s="22"/>
      <c r="Y187" s="22"/>
      <c r="Z187" s="21"/>
      <c r="AA187" s="21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1"/>
      <c r="AP187" s="21"/>
      <c r="AQ187" s="22"/>
      <c r="AR187" s="22"/>
      <c r="AS187" s="21"/>
      <c r="AT187" s="21"/>
      <c r="AU187" s="22"/>
      <c r="AV187" s="22"/>
      <c r="AW187" s="22"/>
      <c r="AX187" s="22"/>
      <c r="AY187" s="22"/>
      <c r="AZ187" s="22"/>
      <c r="BA187" s="21"/>
      <c r="BB187" s="22"/>
      <c r="BC187" s="22"/>
      <c r="BD187" s="21"/>
      <c r="BE187" s="22"/>
      <c r="BF187" s="22"/>
      <c r="BG187" s="21"/>
      <c r="BH187" s="21"/>
      <c r="BI187" s="15">
        <f t="shared" si="2"/>
        <v>217011.15</v>
      </c>
    </row>
    <row r="188" spans="1:61" x14ac:dyDescent="0.25">
      <c r="A188" s="4" t="s">
        <v>272</v>
      </c>
      <c r="B188" s="23">
        <v>10046201</v>
      </c>
      <c r="C188" s="14">
        <v>168271.25</v>
      </c>
      <c r="D188" s="14">
        <v>1316</v>
      </c>
      <c r="E188" s="14">
        <v>168271.25</v>
      </c>
      <c r="F188" s="14">
        <v>1316</v>
      </c>
      <c r="G188" s="21"/>
      <c r="H188" s="14"/>
      <c r="I188" s="14"/>
      <c r="J188" s="21"/>
      <c r="K188" s="21"/>
      <c r="L188" s="4"/>
      <c r="M188" s="21"/>
      <c r="N188" s="21"/>
      <c r="O188" s="22"/>
      <c r="P188" s="22"/>
      <c r="Q188" s="21"/>
      <c r="R188" s="21"/>
      <c r="S188" s="22"/>
      <c r="T188" s="22"/>
      <c r="U188" s="21">
        <v>707.22000000000014</v>
      </c>
      <c r="V188" s="21">
        <v>4</v>
      </c>
      <c r="W188" s="14"/>
      <c r="X188" s="22"/>
      <c r="Y188" s="22"/>
      <c r="Z188" s="21"/>
      <c r="AA188" s="21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1"/>
      <c r="AP188" s="21"/>
      <c r="AQ188" s="22"/>
      <c r="AR188" s="22"/>
      <c r="AS188" s="21"/>
      <c r="AT188" s="21"/>
      <c r="AU188" s="22"/>
      <c r="AV188" s="22"/>
      <c r="AW188" s="22"/>
      <c r="AX188" s="22"/>
      <c r="AY188" s="22"/>
      <c r="AZ188" s="22"/>
      <c r="BA188" s="21"/>
      <c r="BB188" s="22"/>
      <c r="BC188" s="22"/>
      <c r="BD188" s="21"/>
      <c r="BE188" s="22"/>
      <c r="BF188" s="22"/>
      <c r="BG188" s="21">
        <v>1324.72</v>
      </c>
      <c r="BH188" s="21">
        <v>4</v>
      </c>
      <c r="BI188" s="15">
        <f t="shared" si="2"/>
        <v>171627.18999999994</v>
      </c>
    </row>
    <row r="189" spans="1:61" x14ac:dyDescent="0.25">
      <c r="A189" s="4" t="s">
        <v>329</v>
      </c>
      <c r="B189" s="23">
        <v>10001129</v>
      </c>
      <c r="C189" s="14">
        <v>26951.210000000003</v>
      </c>
      <c r="D189" s="14">
        <v>0</v>
      </c>
      <c r="E189" s="14">
        <v>26951.21</v>
      </c>
      <c r="F189" s="14">
        <v>0</v>
      </c>
      <c r="G189" s="21"/>
      <c r="H189" s="14"/>
      <c r="I189" s="14"/>
      <c r="J189" s="21"/>
      <c r="K189" s="21"/>
      <c r="L189" s="4"/>
      <c r="M189" s="21"/>
      <c r="N189" s="21"/>
      <c r="O189" s="22"/>
      <c r="P189" s="22"/>
      <c r="Q189" s="21"/>
      <c r="R189" s="21"/>
      <c r="S189" s="22"/>
      <c r="T189" s="22"/>
      <c r="U189" s="21"/>
      <c r="V189" s="21"/>
      <c r="W189" s="14"/>
      <c r="X189" s="22"/>
      <c r="Y189" s="22"/>
      <c r="Z189" s="21"/>
      <c r="AA189" s="21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1"/>
      <c r="AP189" s="21"/>
      <c r="AQ189" s="22"/>
      <c r="AR189" s="22"/>
      <c r="AS189" s="21"/>
      <c r="AT189" s="21"/>
      <c r="AU189" s="22"/>
      <c r="AV189" s="22"/>
      <c r="AW189" s="22"/>
      <c r="AX189" s="22"/>
      <c r="AY189" s="22"/>
      <c r="AZ189" s="22"/>
      <c r="BA189" s="21"/>
      <c r="BB189" s="22">
        <v>59.59</v>
      </c>
      <c r="BC189" s="22">
        <v>0</v>
      </c>
      <c r="BD189" s="21"/>
      <c r="BE189" s="22"/>
      <c r="BF189" s="22"/>
      <c r="BG189" s="21"/>
      <c r="BH189" s="21"/>
      <c r="BI189" s="15">
        <f t="shared" si="2"/>
        <v>27010.799999999996</v>
      </c>
    </row>
    <row r="190" spans="1:61" x14ac:dyDescent="0.25">
      <c r="A190" s="4" t="s">
        <v>220</v>
      </c>
      <c r="B190" s="23">
        <v>460200027</v>
      </c>
      <c r="C190" s="14">
        <v>13549</v>
      </c>
      <c r="D190" s="14">
        <v>836</v>
      </c>
      <c r="E190" s="14">
        <v>13684.09</v>
      </c>
      <c r="F190" s="14">
        <v>836</v>
      </c>
      <c r="G190" s="21"/>
      <c r="H190" s="14"/>
      <c r="I190" s="14"/>
      <c r="J190" s="21">
        <v>11269.239999999998</v>
      </c>
      <c r="K190" s="21">
        <v>1784</v>
      </c>
      <c r="L190" s="4"/>
      <c r="M190" s="21"/>
      <c r="N190" s="21"/>
      <c r="O190" s="22"/>
      <c r="P190" s="22"/>
      <c r="Q190" s="21"/>
      <c r="R190" s="21"/>
      <c r="S190" s="22"/>
      <c r="T190" s="22"/>
      <c r="U190" s="21"/>
      <c r="V190" s="21"/>
      <c r="W190" s="14"/>
      <c r="X190" s="22"/>
      <c r="Y190" s="22"/>
      <c r="Z190" s="21">
        <v>305.99</v>
      </c>
      <c r="AA190" s="21">
        <v>72</v>
      </c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1"/>
      <c r="AP190" s="21"/>
      <c r="AQ190" s="22"/>
      <c r="AR190" s="22"/>
      <c r="AS190" s="21"/>
      <c r="AT190" s="21"/>
      <c r="AU190" s="22"/>
      <c r="AV190" s="22"/>
      <c r="AW190" s="22"/>
      <c r="AX190" s="22"/>
      <c r="AY190" s="22"/>
      <c r="AZ190" s="22"/>
      <c r="BA190" s="21"/>
      <c r="BB190" s="22"/>
      <c r="BC190" s="22"/>
      <c r="BD190" s="21"/>
      <c r="BE190" s="22"/>
      <c r="BF190" s="22"/>
      <c r="BG190" s="21">
        <v>88.339999999999989</v>
      </c>
      <c r="BH190" s="21">
        <v>16</v>
      </c>
      <c r="BI190" s="15">
        <f t="shared" si="2"/>
        <v>27920.569999999996</v>
      </c>
    </row>
    <row r="191" spans="1:61" x14ac:dyDescent="0.25">
      <c r="A191" s="4" t="s">
        <v>255</v>
      </c>
      <c r="B191" s="23">
        <v>210077431</v>
      </c>
      <c r="C191" s="14">
        <v>721.7</v>
      </c>
      <c r="D191" s="14">
        <v>12</v>
      </c>
      <c r="E191" s="14">
        <v>721.7</v>
      </c>
      <c r="F191" s="14">
        <v>12</v>
      </c>
      <c r="G191" s="21"/>
      <c r="H191" s="14"/>
      <c r="I191" s="14"/>
      <c r="J191" s="21"/>
      <c r="K191" s="21"/>
      <c r="L191" s="4"/>
      <c r="M191" s="21"/>
      <c r="N191" s="21"/>
      <c r="O191" s="22"/>
      <c r="P191" s="22"/>
      <c r="Q191" s="21"/>
      <c r="R191" s="21"/>
      <c r="S191" s="22"/>
      <c r="T191" s="22"/>
      <c r="U191" s="21"/>
      <c r="V191" s="21"/>
      <c r="W191" s="14"/>
      <c r="X191" s="22"/>
      <c r="Y191" s="22"/>
      <c r="Z191" s="21"/>
      <c r="AA191" s="21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1"/>
      <c r="AP191" s="21"/>
      <c r="AQ191" s="22"/>
      <c r="AR191" s="22"/>
      <c r="AS191" s="21"/>
      <c r="AT191" s="21"/>
      <c r="AU191" s="22"/>
      <c r="AV191" s="22"/>
      <c r="AW191" s="22"/>
      <c r="AX191" s="22"/>
      <c r="AY191" s="22"/>
      <c r="AZ191" s="22"/>
      <c r="BA191" s="21"/>
      <c r="BB191" s="22"/>
      <c r="BC191" s="22"/>
      <c r="BD191" s="21"/>
      <c r="BE191" s="22"/>
      <c r="BF191" s="22"/>
      <c r="BG191" s="21"/>
      <c r="BH191" s="21"/>
      <c r="BI191" s="15">
        <f t="shared" si="2"/>
        <v>733.7</v>
      </c>
    </row>
    <row r="192" spans="1:61" x14ac:dyDescent="0.25">
      <c r="A192" s="4" t="s">
        <v>42</v>
      </c>
      <c r="B192" s="23">
        <v>10064103</v>
      </c>
      <c r="C192" s="14">
        <v>711682.5</v>
      </c>
      <c r="D192" s="14">
        <v>8363</v>
      </c>
      <c r="E192" s="14">
        <v>711682.5</v>
      </c>
      <c r="F192" s="14">
        <v>8363</v>
      </c>
      <c r="G192" s="21"/>
      <c r="H192" s="14"/>
      <c r="I192" s="14"/>
      <c r="J192" s="21">
        <v>34299.939999999995</v>
      </c>
      <c r="K192" s="21">
        <v>4627</v>
      </c>
      <c r="L192" s="4"/>
      <c r="M192" s="21">
        <v>4783.3399999999992</v>
      </c>
      <c r="N192" s="21">
        <v>48</v>
      </c>
      <c r="O192" s="22"/>
      <c r="P192" s="22"/>
      <c r="Q192" s="21"/>
      <c r="R192" s="21"/>
      <c r="S192" s="22"/>
      <c r="T192" s="22"/>
      <c r="U192" s="21">
        <v>3360.55</v>
      </c>
      <c r="V192" s="21">
        <v>80</v>
      </c>
      <c r="W192" s="14"/>
      <c r="X192" s="22"/>
      <c r="Y192" s="22"/>
      <c r="Z192" s="21">
        <v>61.04</v>
      </c>
      <c r="AA192" s="21">
        <v>16</v>
      </c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1"/>
      <c r="AP192" s="21"/>
      <c r="AQ192" s="22"/>
      <c r="AR192" s="22"/>
      <c r="AS192" s="21"/>
      <c r="AT192" s="21"/>
      <c r="AU192" s="22"/>
      <c r="AV192" s="22"/>
      <c r="AW192" s="22"/>
      <c r="AX192" s="22"/>
      <c r="AY192" s="22"/>
      <c r="AZ192" s="22"/>
      <c r="BA192" s="21">
        <v>13894.740000000002</v>
      </c>
      <c r="BB192" s="22"/>
      <c r="BC192" s="22"/>
      <c r="BD192" s="21"/>
      <c r="BE192" s="22"/>
      <c r="BF192" s="22"/>
      <c r="BG192" s="21">
        <v>155.72999999999999</v>
      </c>
      <c r="BH192" s="21">
        <v>16</v>
      </c>
      <c r="BI192" s="15">
        <f t="shared" si="2"/>
        <v>781387.84000000008</v>
      </c>
    </row>
    <row r="193" spans="1:61" x14ac:dyDescent="0.25">
      <c r="A193" s="4" t="s">
        <v>196</v>
      </c>
      <c r="B193" s="23">
        <v>660200029</v>
      </c>
      <c r="C193" s="14">
        <v>46330.01</v>
      </c>
      <c r="D193" s="14">
        <v>412</v>
      </c>
      <c r="E193" s="14">
        <v>46330.01</v>
      </c>
      <c r="F193" s="14">
        <v>412</v>
      </c>
      <c r="G193" s="21"/>
      <c r="H193" s="14"/>
      <c r="I193" s="14"/>
      <c r="J193" s="21">
        <v>16942.880000000005</v>
      </c>
      <c r="K193" s="21">
        <v>2152</v>
      </c>
      <c r="L193" s="4"/>
      <c r="M193" s="21"/>
      <c r="N193" s="21"/>
      <c r="O193" s="22"/>
      <c r="P193" s="22"/>
      <c r="Q193" s="21"/>
      <c r="R193" s="21"/>
      <c r="S193" s="22"/>
      <c r="T193" s="22"/>
      <c r="U193" s="21"/>
      <c r="V193" s="21"/>
      <c r="W193" s="14"/>
      <c r="X193" s="22"/>
      <c r="Y193" s="22"/>
      <c r="Z193" s="21"/>
      <c r="AA193" s="21"/>
      <c r="AB193" s="22"/>
      <c r="AC193" s="22">
        <v>0</v>
      </c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1"/>
      <c r="AP193" s="21"/>
      <c r="AQ193" s="22"/>
      <c r="AR193" s="22"/>
      <c r="AS193" s="21"/>
      <c r="AT193" s="21"/>
      <c r="AU193" s="22"/>
      <c r="AV193" s="22"/>
      <c r="AW193" s="22"/>
      <c r="AX193" s="22"/>
      <c r="AY193" s="22"/>
      <c r="AZ193" s="22"/>
      <c r="BA193" s="21"/>
      <c r="BB193" s="22"/>
      <c r="BC193" s="22"/>
      <c r="BD193" s="21"/>
      <c r="BE193" s="22"/>
      <c r="BF193" s="22"/>
      <c r="BG193" s="21">
        <v>105.67</v>
      </c>
      <c r="BH193" s="21">
        <v>28</v>
      </c>
      <c r="BI193" s="15">
        <f t="shared" si="2"/>
        <v>65970.559999999998</v>
      </c>
    </row>
    <row r="194" spans="1:61" x14ac:dyDescent="0.25">
      <c r="A194" s="4" t="s">
        <v>179</v>
      </c>
      <c r="B194" s="23">
        <v>250000073</v>
      </c>
      <c r="C194" s="14">
        <v>21614.880000000001</v>
      </c>
      <c r="D194" s="14">
        <v>380</v>
      </c>
      <c r="E194" s="14">
        <v>21614.880000000001</v>
      </c>
      <c r="F194" s="14">
        <v>380</v>
      </c>
      <c r="G194" s="21"/>
      <c r="H194" s="14"/>
      <c r="I194" s="14"/>
      <c r="J194" s="21">
        <v>13133.830000000002</v>
      </c>
      <c r="K194" s="21">
        <v>2220</v>
      </c>
      <c r="L194" s="4"/>
      <c r="M194" s="21"/>
      <c r="N194" s="21"/>
      <c r="O194" s="22"/>
      <c r="P194" s="22"/>
      <c r="Q194" s="21"/>
      <c r="R194" s="21"/>
      <c r="S194" s="22"/>
      <c r="T194" s="22"/>
      <c r="U194" s="21"/>
      <c r="V194" s="21"/>
      <c r="W194" s="14"/>
      <c r="X194" s="22"/>
      <c r="Y194" s="22"/>
      <c r="Z194" s="21">
        <v>44.22</v>
      </c>
      <c r="AA194" s="21">
        <v>24</v>
      </c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1"/>
      <c r="AP194" s="21"/>
      <c r="AQ194" s="22"/>
      <c r="AR194" s="22"/>
      <c r="AS194" s="21"/>
      <c r="AT194" s="21"/>
      <c r="AU194" s="22"/>
      <c r="AV194" s="22"/>
      <c r="AW194" s="22"/>
      <c r="AX194" s="22"/>
      <c r="AY194" s="22"/>
      <c r="AZ194" s="22"/>
      <c r="BA194" s="21"/>
      <c r="BB194" s="22"/>
      <c r="BC194" s="22"/>
      <c r="BD194" s="21"/>
      <c r="BE194" s="22"/>
      <c r="BF194" s="22"/>
      <c r="BG194" s="21">
        <v>64.52</v>
      </c>
      <c r="BH194" s="21">
        <v>0</v>
      </c>
      <c r="BI194" s="15">
        <f t="shared" si="2"/>
        <v>37481.449999999997</v>
      </c>
    </row>
    <row r="195" spans="1:61" x14ac:dyDescent="0.25">
      <c r="A195" s="4" t="s">
        <v>278</v>
      </c>
      <c r="B195" s="23">
        <v>19177419</v>
      </c>
      <c r="C195" s="14">
        <v>68568.899999999994</v>
      </c>
      <c r="D195" s="14">
        <v>12160</v>
      </c>
      <c r="E195" s="14">
        <v>68568.899999999994</v>
      </c>
      <c r="F195" s="14">
        <v>12160</v>
      </c>
      <c r="G195" s="21"/>
      <c r="H195" s="14"/>
      <c r="I195" s="14"/>
      <c r="J195" s="21"/>
      <c r="K195" s="21"/>
      <c r="L195" s="4"/>
      <c r="M195" s="21"/>
      <c r="N195" s="21"/>
      <c r="O195" s="22"/>
      <c r="P195" s="22"/>
      <c r="Q195" s="21"/>
      <c r="R195" s="21"/>
      <c r="S195" s="22"/>
      <c r="T195" s="22"/>
      <c r="U195" s="21"/>
      <c r="V195" s="21"/>
      <c r="W195" s="14"/>
      <c r="X195" s="22"/>
      <c r="Y195" s="22"/>
      <c r="Z195" s="21"/>
      <c r="AA195" s="21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1"/>
      <c r="AP195" s="21"/>
      <c r="AQ195" s="22"/>
      <c r="AR195" s="22"/>
      <c r="AS195" s="21"/>
      <c r="AT195" s="21"/>
      <c r="AU195" s="22"/>
      <c r="AV195" s="22"/>
      <c r="AW195" s="22"/>
      <c r="AX195" s="22"/>
      <c r="AY195" s="22"/>
      <c r="AZ195" s="22"/>
      <c r="BA195" s="21"/>
      <c r="BB195" s="22"/>
      <c r="BC195" s="22"/>
      <c r="BD195" s="21"/>
      <c r="BE195" s="22"/>
      <c r="BF195" s="22"/>
      <c r="BG195" s="21">
        <v>2353.11</v>
      </c>
      <c r="BH195" s="21">
        <v>408</v>
      </c>
      <c r="BI195" s="15">
        <f t="shared" si="2"/>
        <v>83490.00999999998</v>
      </c>
    </row>
    <row r="196" spans="1:61" x14ac:dyDescent="0.25">
      <c r="A196" s="4" t="s">
        <v>466</v>
      </c>
      <c r="B196" s="23">
        <v>10012202</v>
      </c>
      <c r="C196" s="14">
        <v>2161867.9499999997</v>
      </c>
      <c r="D196" s="14">
        <v>330871</v>
      </c>
      <c r="E196" s="14">
        <v>2161867.9499999997</v>
      </c>
      <c r="F196" s="14">
        <v>330871</v>
      </c>
      <c r="G196" s="21">
        <v>2307575.83</v>
      </c>
      <c r="H196" s="14"/>
      <c r="I196" s="14"/>
      <c r="J196" s="21"/>
      <c r="K196" s="21"/>
      <c r="L196" s="4"/>
      <c r="M196" s="21"/>
      <c r="N196" s="21"/>
      <c r="O196" s="22"/>
      <c r="P196" s="22"/>
      <c r="Q196" s="21"/>
      <c r="R196" s="21"/>
      <c r="S196" s="22"/>
      <c r="T196" s="22"/>
      <c r="U196" s="21"/>
      <c r="V196" s="21"/>
      <c r="W196" s="14"/>
      <c r="X196" s="22"/>
      <c r="Y196" s="22"/>
      <c r="Z196" s="21"/>
      <c r="AA196" s="21"/>
      <c r="AB196" s="22">
        <v>62793.229999999996</v>
      </c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1"/>
      <c r="AP196" s="21"/>
      <c r="AQ196" s="22"/>
      <c r="AR196" s="22"/>
      <c r="AS196" s="21"/>
      <c r="AT196" s="21"/>
      <c r="AU196" s="22"/>
      <c r="AV196" s="22"/>
      <c r="AW196" s="22"/>
      <c r="AX196" s="22"/>
      <c r="AY196" s="22"/>
      <c r="AZ196" s="22"/>
      <c r="BA196" s="21"/>
      <c r="BB196" s="22"/>
      <c r="BC196" s="22"/>
      <c r="BD196" s="21"/>
      <c r="BE196" s="22"/>
      <c r="BF196" s="22"/>
      <c r="BG196" s="21">
        <v>11239.94</v>
      </c>
      <c r="BH196" s="21">
        <v>1562</v>
      </c>
      <c r="BI196" s="15">
        <f t="shared" si="2"/>
        <v>4875909.9500000011</v>
      </c>
    </row>
    <row r="197" spans="1:61" x14ac:dyDescent="0.25">
      <c r="A197" s="4" t="s">
        <v>159</v>
      </c>
      <c r="B197" s="23">
        <v>130013001</v>
      </c>
      <c r="C197" s="14">
        <v>1494733.13</v>
      </c>
      <c r="D197" s="14">
        <v>15865.85</v>
      </c>
      <c r="E197" s="14">
        <v>1494733.13</v>
      </c>
      <c r="F197" s="14">
        <v>15865.85</v>
      </c>
      <c r="G197" s="21"/>
      <c r="H197" s="14"/>
      <c r="I197" s="14"/>
      <c r="J197" s="21">
        <v>1167.8300000000002</v>
      </c>
      <c r="K197" s="21">
        <v>264</v>
      </c>
      <c r="L197" s="4"/>
      <c r="M197" s="21"/>
      <c r="N197" s="21"/>
      <c r="O197" s="22"/>
      <c r="P197" s="22"/>
      <c r="Q197" s="21"/>
      <c r="R197" s="21"/>
      <c r="S197" s="22"/>
      <c r="T197" s="22"/>
      <c r="U197" s="21">
        <v>37223.200000000004</v>
      </c>
      <c r="V197" s="21">
        <v>718</v>
      </c>
      <c r="W197" s="14"/>
      <c r="X197" s="22"/>
      <c r="Y197" s="22"/>
      <c r="Z197" s="21"/>
      <c r="AA197" s="21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1"/>
      <c r="AP197" s="21"/>
      <c r="AQ197" s="22"/>
      <c r="AR197" s="22"/>
      <c r="AS197" s="21"/>
      <c r="AT197" s="21"/>
      <c r="AU197" s="22"/>
      <c r="AV197" s="22"/>
      <c r="AW197" s="22"/>
      <c r="AX197" s="22"/>
      <c r="AY197" s="22"/>
      <c r="AZ197" s="22">
        <v>444.29</v>
      </c>
      <c r="BA197" s="21"/>
      <c r="BB197" s="22">
        <v>212172.87000000005</v>
      </c>
      <c r="BC197" s="22">
        <v>0</v>
      </c>
      <c r="BD197" s="21">
        <v>34.56</v>
      </c>
      <c r="BE197" s="22"/>
      <c r="BF197" s="22"/>
      <c r="BG197" s="21">
        <v>7494.86</v>
      </c>
      <c r="BH197" s="21">
        <v>341</v>
      </c>
      <c r="BI197" s="15">
        <f t="shared" si="2"/>
        <v>1770459.5900000003</v>
      </c>
    </row>
    <row r="198" spans="1:61" x14ac:dyDescent="0.25">
      <c r="A198" s="4" t="s">
        <v>245</v>
      </c>
      <c r="B198" s="23">
        <v>50000029</v>
      </c>
      <c r="C198" s="14">
        <v>129046.81999999999</v>
      </c>
      <c r="D198" s="14">
        <v>3976</v>
      </c>
      <c r="E198" s="14">
        <v>129046.81999999999</v>
      </c>
      <c r="F198" s="14">
        <v>3976</v>
      </c>
      <c r="G198" s="21"/>
      <c r="H198" s="14"/>
      <c r="I198" s="14"/>
      <c r="J198" s="21"/>
      <c r="K198" s="21"/>
      <c r="L198" s="4"/>
      <c r="M198" s="21"/>
      <c r="N198" s="21"/>
      <c r="O198" s="22"/>
      <c r="P198" s="22"/>
      <c r="Q198" s="21"/>
      <c r="R198" s="21"/>
      <c r="S198" s="22"/>
      <c r="T198" s="22"/>
      <c r="U198" s="21">
        <v>12820.570000000002</v>
      </c>
      <c r="V198" s="21">
        <v>0</v>
      </c>
      <c r="W198" s="14"/>
      <c r="X198" s="22"/>
      <c r="Y198" s="22"/>
      <c r="Z198" s="21"/>
      <c r="AA198" s="21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1"/>
      <c r="AP198" s="21"/>
      <c r="AQ198" s="22"/>
      <c r="AR198" s="22"/>
      <c r="AS198" s="21"/>
      <c r="AT198" s="21"/>
      <c r="AU198" s="22"/>
      <c r="AV198" s="22"/>
      <c r="AW198" s="22"/>
      <c r="AX198" s="22"/>
      <c r="AY198" s="22"/>
      <c r="AZ198" s="22"/>
      <c r="BA198" s="21"/>
      <c r="BB198" s="22"/>
      <c r="BC198" s="22"/>
      <c r="BD198" s="21"/>
      <c r="BE198" s="22"/>
      <c r="BF198" s="22"/>
      <c r="BG198" s="21"/>
      <c r="BH198" s="21"/>
      <c r="BI198" s="15">
        <f t="shared" si="2"/>
        <v>145843.39000000001</v>
      </c>
    </row>
    <row r="199" spans="1:61" x14ac:dyDescent="0.25">
      <c r="A199" s="4" t="s">
        <v>343</v>
      </c>
      <c r="B199" s="23">
        <v>1000191</v>
      </c>
      <c r="C199" s="14">
        <v>27213.040000000001</v>
      </c>
      <c r="D199" s="14">
        <v>2268</v>
      </c>
      <c r="E199" s="14">
        <v>27213.040000000001</v>
      </c>
      <c r="F199" s="14">
        <v>2268</v>
      </c>
      <c r="G199" s="21"/>
      <c r="H199" s="14"/>
      <c r="I199" s="14"/>
      <c r="J199" s="21"/>
      <c r="K199" s="21"/>
      <c r="L199" s="4"/>
      <c r="M199" s="21"/>
      <c r="N199" s="21"/>
      <c r="O199" s="22"/>
      <c r="P199" s="22"/>
      <c r="Q199" s="21"/>
      <c r="R199" s="21"/>
      <c r="S199" s="22"/>
      <c r="T199" s="22"/>
      <c r="U199" s="21"/>
      <c r="V199" s="21"/>
      <c r="W199" s="14"/>
      <c r="X199" s="22">
        <v>251419.05</v>
      </c>
      <c r="Y199" s="22"/>
      <c r="Z199" s="21"/>
      <c r="AA199" s="21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1"/>
      <c r="AP199" s="21"/>
      <c r="AQ199" s="22"/>
      <c r="AR199" s="22"/>
      <c r="AS199" s="21"/>
      <c r="AT199" s="21"/>
      <c r="AU199" s="22"/>
      <c r="AV199" s="22"/>
      <c r="AW199" s="22"/>
      <c r="AX199" s="22"/>
      <c r="AY199" s="22"/>
      <c r="AZ199" s="22"/>
      <c r="BA199" s="21"/>
      <c r="BB199" s="22"/>
      <c r="BC199" s="22"/>
      <c r="BD199" s="21"/>
      <c r="BE199" s="22"/>
      <c r="BF199" s="22">
        <v>2265.6</v>
      </c>
      <c r="BG199" s="21"/>
      <c r="BH199" s="21"/>
      <c r="BI199" s="15">
        <f t="shared" si="2"/>
        <v>283165.69</v>
      </c>
    </row>
    <row r="200" spans="1:61" x14ac:dyDescent="0.25">
      <c r="A200" s="4" t="s">
        <v>250</v>
      </c>
      <c r="B200" s="23">
        <v>210000005</v>
      </c>
      <c r="C200" s="14">
        <v>92015.19</v>
      </c>
      <c r="D200" s="14">
        <v>2500</v>
      </c>
      <c r="E200" s="14">
        <v>92015.19</v>
      </c>
      <c r="F200" s="14">
        <v>2500</v>
      </c>
      <c r="G200" s="21"/>
      <c r="H200" s="14"/>
      <c r="I200" s="14"/>
      <c r="J200" s="21"/>
      <c r="K200" s="21"/>
      <c r="L200" s="4"/>
      <c r="M200" s="21"/>
      <c r="N200" s="21"/>
      <c r="O200" s="22"/>
      <c r="P200" s="22"/>
      <c r="Q200" s="21"/>
      <c r="R200" s="21"/>
      <c r="S200" s="22"/>
      <c r="T200" s="22"/>
      <c r="U200" s="21"/>
      <c r="V200" s="21"/>
      <c r="W200" s="14"/>
      <c r="X200" s="22"/>
      <c r="Y200" s="22"/>
      <c r="Z200" s="21"/>
      <c r="AA200" s="21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1"/>
      <c r="AP200" s="21"/>
      <c r="AQ200" s="22"/>
      <c r="AR200" s="22"/>
      <c r="AS200" s="21"/>
      <c r="AT200" s="21"/>
      <c r="AU200" s="22"/>
      <c r="AV200" s="22"/>
      <c r="AW200" s="22"/>
      <c r="AX200" s="22"/>
      <c r="AY200" s="22"/>
      <c r="AZ200" s="22"/>
      <c r="BA200" s="21"/>
      <c r="BB200" s="22"/>
      <c r="BC200" s="22"/>
      <c r="BD200" s="21"/>
      <c r="BE200" s="22"/>
      <c r="BF200" s="22"/>
      <c r="BG200" s="21">
        <v>137.6</v>
      </c>
      <c r="BH200" s="21">
        <v>20</v>
      </c>
      <c r="BI200" s="15">
        <f t="shared" ref="BI200:BI263" si="3">SUM(C200:BH200)-E200-H200-F200</f>
        <v>94672.790000000008</v>
      </c>
    </row>
    <row r="201" spans="1:61" x14ac:dyDescent="0.25">
      <c r="A201" s="4" t="s">
        <v>467</v>
      </c>
      <c r="B201" s="23">
        <v>941600032</v>
      </c>
      <c r="C201" s="14">
        <v>3720</v>
      </c>
      <c r="D201" s="14">
        <v>0</v>
      </c>
      <c r="E201" s="14">
        <v>3720</v>
      </c>
      <c r="F201" s="14">
        <v>0</v>
      </c>
      <c r="G201" s="21"/>
      <c r="H201" s="14"/>
      <c r="I201" s="14"/>
      <c r="J201" s="21"/>
      <c r="K201" s="21"/>
      <c r="L201" s="4"/>
      <c r="M201" s="21"/>
      <c r="N201" s="21"/>
      <c r="O201" s="22"/>
      <c r="P201" s="22"/>
      <c r="Q201" s="21"/>
      <c r="R201" s="21"/>
      <c r="S201" s="22"/>
      <c r="T201" s="22"/>
      <c r="U201" s="21"/>
      <c r="V201" s="21"/>
      <c r="W201" s="14"/>
      <c r="X201" s="22"/>
      <c r="Y201" s="22"/>
      <c r="Z201" s="21"/>
      <c r="AA201" s="21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1"/>
      <c r="AP201" s="21"/>
      <c r="AQ201" s="22"/>
      <c r="AR201" s="22"/>
      <c r="AS201" s="21"/>
      <c r="AT201" s="21"/>
      <c r="AU201" s="22"/>
      <c r="AV201" s="22"/>
      <c r="AW201" s="22"/>
      <c r="AX201" s="22"/>
      <c r="AY201" s="22"/>
      <c r="AZ201" s="22"/>
      <c r="BA201" s="21"/>
      <c r="BB201" s="22">
        <v>628.79999999999995</v>
      </c>
      <c r="BC201" s="22">
        <v>0</v>
      </c>
      <c r="BD201" s="21"/>
      <c r="BE201" s="22"/>
      <c r="BF201" s="22"/>
      <c r="BG201" s="21"/>
      <c r="BH201" s="21"/>
      <c r="BI201" s="15">
        <f t="shared" si="3"/>
        <v>4348.8</v>
      </c>
    </row>
    <row r="202" spans="1:61" x14ac:dyDescent="0.25">
      <c r="A202" s="4" t="s">
        <v>294</v>
      </c>
      <c r="B202" s="23">
        <v>130077420</v>
      </c>
      <c r="C202" s="14">
        <v>103514.26999999999</v>
      </c>
      <c r="D202" s="14">
        <v>832</v>
      </c>
      <c r="E202" s="14">
        <v>103514.27</v>
      </c>
      <c r="F202" s="14">
        <v>832</v>
      </c>
      <c r="G202" s="21"/>
      <c r="H202" s="14"/>
      <c r="I202" s="14"/>
      <c r="J202" s="21"/>
      <c r="K202" s="21"/>
      <c r="L202" s="4"/>
      <c r="M202" s="21"/>
      <c r="N202" s="21"/>
      <c r="O202" s="22"/>
      <c r="P202" s="22"/>
      <c r="Q202" s="21"/>
      <c r="R202" s="21"/>
      <c r="S202" s="22"/>
      <c r="T202" s="22"/>
      <c r="U202" s="21"/>
      <c r="V202" s="21"/>
      <c r="W202" s="14"/>
      <c r="X202" s="22"/>
      <c r="Y202" s="22"/>
      <c r="Z202" s="21"/>
      <c r="AA202" s="21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1"/>
      <c r="AP202" s="21"/>
      <c r="AQ202" s="22"/>
      <c r="AR202" s="22"/>
      <c r="AS202" s="21"/>
      <c r="AT202" s="21"/>
      <c r="AU202" s="22"/>
      <c r="AV202" s="22"/>
      <c r="AW202" s="22"/>
      <c r="AX202" s="22"/>
      <c r="AY202" s="22"/>
      <c r="AZ202" s="22"/>
      <c r="BA202" s="21"/>
      <c r="BB202" s="22"/>
      <c r="BC202" s="22"/>
      <c r="BD202" s="21"/>
      <c r="BE202" s="22"/>
      <c r="BF202" s="22"/>
      <c r="BG202" s="21">
        <v>372.06</v>
      </c>
      <c r="BH202" s="21">
        <v>36</v>
      </c>
      <c r="BI202" s="15">
        <f t="shared" si="3"/>
        <v>104754.32999999997</v>
      </c>
    </row>
    <row r="203" spans="1:61" x14ac:dyDescent="0.25">
      <c r="A203" s="4" t="s">
        <v>54</v>
      </c>
      <c r="B203" s="23">
        <v>740200008</v>
      </c>
      <c r="C203" s="14">
        <v>3070162.2299999995</v>
      </c>
      <c r="D203" s="14">
        <v>114854</v>
      </c>
      <c r="E203" s="14">
        <v>3070162.2299999995</v>
      </c>
      <c r="F203" s="14">
        <v>114854</v>
      </c>
      <c r="G203" s="21">
        <v>265745.85000000003</v>
      </c>
      <c r="H203" s="14"/>
      <c r="I203" s="14"/>
      <c r="J203" s="21">
        <v>158810.48999999996</v>
      </c>
      <c r="K203" s="21">
        <v>14963</v>
      </c>
      <c r="L203" s="4"/>
      <c r="M203" s="21">
        <v>12495.89</v>
      </c>
      <c r="N203" s="21">
        <v>150</v>
      </c>
      <c r="O203" s="22"/>
      <c r="P203" s="22"/>
      <c r="Q203" s="21">
        <v>380529.05</v>
      </c>
      <c r="R203" s="21">
        <v>10528</v>
      </c>
      <c r="S203" s="22"/>
      <c r="T203" s="22"/>
      <c r="U203" s="21">
        <v>117401.87</v>
      </c>
      <c r="V203" s="21">
        <v>3343</v>
      </c>
      <c r="W203" s="14"/>
      <c r="X203" s="22"/>
      <c r="Y203" s="22"/>
      <c r="Z203" s="21">
        <v>0</v>
      </c>
      <c r="AA203" s="21">
        <v>8</v>
      </c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1">
        <v>41464.53</v>
      </c>
      <c r="AP203" s="21">
        <v>138</v>
      </c>
      <c r="AQ203" s="22"/>
      <c r="AR203" s="22"/>
      <c r="AS203" s="21">
        <v>1366.52</v>
      </c>
      <c r="AT203" s="21">
        <v>0</v>
      </c>
      <c r="AU203" s="22"/>
      <c r="AV203" s="22"/>
      <c r="AW203" s="22"/>
      <c r="AX203" s="22"/>
      <c r="AY203" s="22"/>
      <c r="AZ203" s="22">
        <v>461.59999999999997</v>
      </c>
      <c r="BA203" s="21"/>
      <c r="BB203" s="22"/>
      <c r="BC203" s="22"/>
      <c r="BD203" s="21">
        <v>17.28</v>
      </c>
      <c r="BE203" s="22"/>
      <c r="BF203" s="22">
        <v>5947.2</v>
      </c>
      <c r="BG203" s="21">
        <v>4308.6899999999996</v>
      </c>
      <c r="BH203" s="21">
        <v>493</v>
      </c>
      <c r="BI203" s="15">
        <f t="shared" si="3"/>
        <v>4203188.1999999993</v>
      </c>
    </row>
    <row r="204" spans="1:61" x14ac:dyDescent="0.25">
      <c r="A204" s="4" t="s">
        <v>243</v>
      </c>
      <c r="B204" s="23">
        <v>50000018</v>
      </c>
      <c r="C204" s="14">
        <v>433239.58999999997</v>
      </c>
      <c r="D204" s="14">
        <v>860</v>
      </c>
      <c r="E204" s="14">
        <v>433239.58999999997</v>
      </c>
      <c r="F204" s="14">
        <v>860</v>
      </c>
      <c r="G204" s="21"/>
      <c r="H204" s="14"/>
      <c r="I204" s="14"/>
      <c r="J204" s="21"/>
      <c r="K204" s="21"/>
      <c r="L204" s="4"/>
      <c r="M204" s="21"/>
      <c r="N204" s="21"/>
      <c r="O204" s="22"/>
      <c r="P204" s="22"/>
      <c r="Q204" s="21"/>
      <c r="R204" s="21"/>
      <c r="S204" s="22"/>
      <c r="T204" s="22"/>
      <c r="U204" s="21"/>
      <c r="V204" s="21"/>
      <c r="W204" s="14"/>
      <c r="X204" s="22"/>
      <c r="Y204" s="22"/>
      <c r="Z204" s="21"/>
      <c r="AA204" s="21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1"/>
      <c r="AP204" s="21"/>
      <c r="AQ204" s="22"/>
      <c r="AR204" s="22"/>
      <c r="AS204" s="21"/>
      <c r="AT204" s="21"/>
      <c r="AU204" s="22"/>
      <c r="AV204" s="22"/>
      <c r="AW204" s="22"/>
      <c r="AX204" s="22"/>
      <c r="AY204" s="22"/>
      <c r="AZ204" s="22"/>
      <c r="BA204" s="21"/>
      <c r="BB204" s="22"/>
      <c r="BC204" s="22"/>
      <c r="BD204" s="21"/>
      <c r="BE204" s="22"/>
      <c r="BF204" s="22"/>
      <c r="BG204" s="21"/>
      <c r="BH204" s="21"/>
      <c r="BI204" s="15">
        <f t="shared" si="3"/>
        <v>434099.58999999997</v>
      </c>
    </row>
    <row r="205" spans="1:61" x14ac:dyDescent="0.25">
      <c r="A205" s="4" t="s">
        <v>325</v>
      </c>
      <c r="B205" s="23">
        <v>741400026</v>
      </c>
      <c r="C205" s="14">
        <v>947.16000000000008</v>
      </c>
      <c r="D205" s="14">
        <v>72</v>
      </c>
      <c r="E205" s="14">
        <v>947.16000000000008</v>
      </c>
      <c r="F205" s="14">
        <v>72</v>
      </c>
      <c r="G205" s="21"/>
      <c r="H205" s="14"/>
      <c r="I205" s="14"/>
      <c r="J205" s="21"/>
      <c r="K205" s="21"/>
      <c r="L205" s="4"/>
      <c r="M205" s="21"/>
      <c r="N205" s="21"/>
      <c r="O205" s="22"/>
      <c r="P205" s="22"/>
      <c r="Q205" s="21"/>
      <c r="R205" s="21"/>
      <c r="S205" s="22"/>
      <c r="T205" s="22"/>
      <c r="U205" s="21"/>
      <c r="V205" s="21"/>
      <c r="W205" s="14"/>
      <c r="X205" s="22"/>
      <c r="Y205" s="22"/>
      <c r="Z205" s="21"/>
      <c r="AA205" s="21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1"/>
      <c r="AP205" s="21"/>
      <c r="AQ205" s="22"/>
      <c r="AR205" s="22"/>
      <c r="AS205" s="21"/>
      <c r="AT205" s="21"/>
      <c r="AU205" s="22"/>
      <c r="AV205" s="22"/>
      <c r="AW205" s="22"/>
      <c r="AX205" s="22"/>
      <c r="AY205" s="22"/>
      <c r="AZ205" s="22"/>
      <c r="BA205" s="21"/>
      <c r="BB205" s="22"/>
      <c r="BC205" s="22"/>
      <c r="BD205" s="21"/>
      <c r="BE205" s="22"/>
      <c r="BF205" s="22"/>
      <c r="BG205" s="21"/>
      <c r="BH205" s="21"/>
      <c r="BI205" s="15">
        <f t="shared" si="3"/>
        <v>1019.1600000000001</v>
      </c>
    </row>
    <row r="206" spans="1:61" x14ac:dyDescent="0.25">
      <c r="A206" s="4" t="s">
        <v>267</v>
      </c>
      <c r="B206" s="23">
        <v>10000495</v>
      </c>
      <c r="C206" s="14">
        <v>232960.91999999998</v>
      </c>
      <c r="D206" s="14">
        <v>1119</v>
      </c>
      <c r="E206" s="14">
        <v>232960.92</v>
      </c>
      <c r="F206" s="14">
        <v>1119</v>
      </c>
      <c r="G206" s="21"/>
      <c r="H206" s="14"/>
      <c r="I206" s="14"/>
      <c r="J206" s="21"/>
      <c r="K206" s="21"/>
      <c r="L206" s="4"/>
      <c r="M206" s="21"/>
      <c r="N206" s="21"/>
      <c r="O206" s="22"/>
      <c r="P206" s="22"/>
      <c r="Q206" s="21"/>
      <c r="R206" s="21"/>
      <c r="S206" s="22"/>
      <c r="T206" s="22"/>
      <c r="U206" s="21"/>
      <c r="V206" s="21"/>
      <c r="W206" s="14"/>
      <c r="X206" s="22"/>
      <c r="Y206" s="22"/>
      <c r="Z206" s="21"/>
      <c r="AA206" s="21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1"/>
      <c r="AP206" s="21"/>
      <c r="AQ206" s="22"/>
      <c r="AR206" s="22"/>
      <c r="AS206" s="21"/>
      <c r="AT206" s="21"/>
      <c r="AU206" s="22"/>
      <c r="AV206" s="22"/>
      <c r="AW206" s="22"/>
      <c r="AX206" s="22"/>
      <c r="AY206" s="22"/>
      <c r="AZ206" s="22"/>
      <c r="BA206" s="21"/>
      <c r="BB206" s="22"/>
      <c r="BC206" s="22"/>
      <c r="BD206" s="21"/>
      <c r="BE206" s="22"/>
      <c r="BF206" s="22"/>
      <c r="BG206" s="21"/>
      <c r="BH206" s="21"/>
      <c r="BI206" s="15">
        <f t="shared" si="3"/>
        <v>234079.91999999995</v>
      </c>
    </row>
    <row r="207" spans="1:61" x14ac:dyDescent="0.25">
      <c r="A207" s="4" t="s">
        <v>296</v>
      </c>
      <c r="B207" s="23">
        <v>800800007</v>
      </c>
      <c r="C207" s="14">
        <v>154342</v>
      </c>
      <c r="D207" s="14">
        <v>872</v>
      </c>
      <c r="E207" s="14">
        <v>154436.78</v>
      </c>
      <c r="F207" s="14">
        <v>872</v>
      </c>
      <c r="G207" s="21"/>
      <c r="H207" s="14"/>
      <c r="I207" s="14"/>
      <c r="J207" s="21"/>
      <c r="K207" s="21"/>
      <c r="L207" s="4"/>
      <c r="M207" s="21"/>
      <c r="N207" s="21"/>
      <c r="O207" s="22"/>
      <c r="P207" s="22"/>
      <c r="Q207" s="21"/>
      <c r="R207" s="21"/>
      <c r="S207" s="22"/>
      <c r="T207" s="22"/>
      <c r="U207" s="21"/>
      <c r="V207" s="21"/>
      <c r="W207" s="14"/>
      <c r="X207" s="22"/>
      <c r="Y207" s="22"/>
      <c r="Z207" s="21"/>
      <c r="AA207" s="21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1"/>
      <c r="AP207" s="21"/>
      <c r="AQ207" s="22"/>
      <c r="AR207" s="22"/>
      <c r="AS207" s="21"/>
      <c r="AT207" s="21"/>
      <c r="AU207" s="22"/>
      <c r="AV207" s="22"/>
      <c r="AW207" s="22"/>
      <c r="AX207" s="22"/>
      <c r="AY207" s="22"/>
      <c r="AZ207" s="22"/>
      <c r="BA207" s="21"/>
      <c r="BB207" s="22"/>
      <c r="BC207" s="22"/>
      <c r="BD207" s="21"/>
      <c r="BE207" s="22"/>
      <c r="BF207" s="22"/>
      <c r="BG207" s="21"/>
      <c r="BH207" s="21"/>
      <c r="BI207" s="15">
        <f t="shared" si="3"/>
        <v>155214.00000000003</v>
      </c>
    </row>
    <row r="208" spans="1:61" x14ac:dyDescent="0.25">
      <c r="A208" s="4" t="s">
        <v>290</v>
      </c>
      <c r="B208" s="23">
        <v>19477410</v>
      </c>
      <c r="C208" s="14">
        <v>70629.37</v>
      </c>
      <c r="D208" s="14">
        <v>5468</v>
      </c>
      <c r="E208" s="14">
        <v>70629.37</v>
      </c>
      <c r="F208" s="14">
        <v>5468</v>
      </c>
      <c r="G208" s="21"/>
      <c r="H208" s="14"/>
      <c r="I208" s="14"/>
      <c r="J208" s="21"/>
      <c r="K208" s="21"/>
      <c r="L208" s="4"/>
      <c r="M208" s="21"/>
      <c r="N208" s="21"/>
      <c r="O208" s="22"/>
      <c r="P208" s="22"/>
      <c r="Q208" s="21"/>
      <c r="R208" s="21"/>
      <c r="S208" s="22"/>
      <c r="T208" s="22"/>
      <c r="U208" s="21"/>
      <c r="V208" s="21"/>
      <c r="W208" s="14"/>
      <c r="X208" s="22"/>
      <c r="Y208" s="22"/>
      <c r="Z208" s="21"/>
      <c r="AA208" s="21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1"/>
      <c r="AP208" s="21"/>
      <c r="AQ208" s="22"/>
      <c r="AR208" s="22"/>
      <c r="AS208" s="21"/>
      <c r="AT208" s="21"/>
      <c r="AU208" s="22"/>
      <c r="AV208" s="22"/>
      <c r="AW208" s="22"/>
      <c r="AX208" s="22"/>
      <c r="AY208" s="22"/>
      <c r="AZ208" s="22"/>
      <c r="BA208" s="21"/>
      <c r="BB208" s="22"/>
      <c r="BC208" s="22"/>
      <c r="BD208" s="21"/>
      <c r="BE208" s="22"/>
      <c r="BF208" s="22"/>
      <c r="BG208" s="21">
        <v>809.27</v>
      </c>
      <c r="BH208" s="21">
        <v>104</v>
      </c>
      <c r="BI208" s="15">
        <f t="shared" si="3"/>
        <v>77010.639999999985</v>
      </c>
    </row>
    <row r="209" spans="1:61" x14ac:dyDescent="0.25">
      <c r="A209" s="4" t="s">
        <v>333</v>
      </c>
      <c r="B209" s="23">
        <v>380200004</v>
      </c>
      <c r="C209" s="14">
        <v>67857.600000000006</v>
      </c>
      <c r="D209" s="14">
        <v>3528</v>
      </c>
      <c r="E209" s="14">
        <v>67857.600000000006</v>
      </c>
      <c r="F209" s="14">
        <v>3528</v>
      </c>
      <c r="G209" s="21"/>
      <c r="H209" s="14"/>
      <c r="I209" s="14"/>
      <c r="J209" s="21"/>
      <c r="K209" s="21"/>
      <c r="L209" s="4"/>
      <c r="M209" s="21"/>
      <c r="N209" s="21"/>
      <c r="O209" s="22"/>
      <c r="P209" s="22"/>
      <c r="Q209" s="21"/>
      <c r="R209" s="21"/>
      <c r="S209" s="22"/>
      <c r="T209" s="22"/>
      <c r="U209" s="21">
        <v>1146.5500000000002</v>
      </c>
      <c r="V209" s="21">
        <v>36</v>
      </c>
      <c r="W209" s="14"/>
      <c r="X209" s="22"/>
      <c r="Y209" s="22"/>
      <c r="Z209" s="21"/>
      <c r="AA209" s="21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1"/>
      <c r="AP209" s="21"/>
      <c r="AQ209" s="22"/>
      <c r="AR209" s="22"/>
      <c r="AS209" s="21"/>
      <c r="AT209" s="21"/>
      <c r="AU209" s="22"/>
      <c r="AV209" s="22"/>
      <c r="AW209" s="22"/>
      <c r="AX209" s="22"/>
      <c r="AY209" s="22"/>
      <c r="AZ209" s="22"/>
      <c r="BA209" s="21"/>
      <c r="BB209" s="22"/>
      <c r="BC209" s="22"/>
      <c r="BD209" s="21"/>
      <c r="BE209" s="22"/>
      <c r="BF209" s="22"/>
      <c r="BG209" s="21">
        <v>122.06</v>
      </c>
      <c r="BH209" s="21">
        <v>24</v>
      </c>
      <c r="BI209" s="15">
        <f t="shared" si="3"/>
        <v>72714.209999999992</v>
      </c>
    </row>
    <row r="210" spans="1:61" x14ac:dyDescent="0.25">
      <c r="A210" s="4" t="s">
        <v>292</v>
      </c>
      <c r="B210" s="23">
        <v>19477456</v>
      </c>
      <c r="C210" s="14">
        <v>134366.48000000001</v>
      </c>
      <c r="D210" s="14">
        <v>8974</v>
      </c>
      <c r="E210" s="14">
        <v>134366.48000000001</v>
      </c>
      <c r="F210" s="14">
        <v>8974</v>
      </c>
      <c r="G210" s="21"/>
      <c r="H210" s="14"/>
      <c r="I210" s="14"/>
      <c r="J210" s="21"/>
      <c r="K210" s="21"/>
      <c r="L210" s="4"/>
      <c r="M210" s="21"/>
      <c r="N210" s="21"/>
      <c r="O210" s="22"/>
      <c r="P210" s="22"/>
      <c r="Q210" s="21"/>
      <c r="R210" s="21"/>
      <c r="S210" s="22"/>
      <c r="T210" s="22"/>
      <c r="U210" s="21"/>
      <c r="V210" s="21"/>
      <c r="W210" s="14"/>
      <c r="X210" s="22"/>
      <c r="Y210" s="22"/>
      <c r="Z210" s="21"/>
      <c r="AA210" s="21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1"/>
      <c r="AP210" s="21"/>
      <c r="AQ210" s="22"/>
      <c r="AR210" s="22"/>
      <c r="AS210" s="21"/>
      <c r="AT210" s="21"/>
      <c r="AU210" s="22"/>
      <c r="AV210" s="22"/>
      <c r="AW210" s="22"/>
      <c r="AX210" s="22"/>
      <c r="AY210" s="22"/>
      <c r="AZ210" s="22"/>
      <c r="BA210" s="21"/>
      <c r="BB210" s="22"/>
      <c r="BC210" s="22"/>
      <c r="BD210" s="21"/>
      <c r="BE210" s="22"/>
      <c r="BF210" s="22"/>
      <c r="BG210" s="21"/>
      <c r="BH210" s="21"/>
      <c r="BI210" s="15">
        <f t="shared" si="3"/>
        <v>143340.48000000001</v>
      </c>
    </row>
    <row r="211" spans="1:61" x14ac:dyDescent="0.25">
      <c r="A211" s="4" t="s">
        <v>40</v>
      </c>
      <c r="B211" s="23">
        <v>10011803</v>
      </c>
      <c r="C211" s="14">
        <v>23161177.66</v>
      </c>
      <c r="D211" s="14">
        <v>319246</v>
      </c>
      <c r="E211" s="14">
        <v>23161177.66</v>
      </c>
      <c r="F211" s="14">
        <v>319246</v>
      </c>
      <c r="G211" s="21">
        <v>244931.97999999995</v>
      </c>
      <c r="H211" s="14"/>
      <c r="I211" s="14"/>
      <c r="J211" s="21">
        <v>202787.38</v>
      </c>
      <c r="K211" s="21">
        <v>15311</v>
      </c>
      <c r="L211" s="4"/>
      <c r="M211" s="21">
        <v>151565.98000000001</v>
      </c>
      <c r="N211" s="21">
        <v>450</v>
      </c>
      <c r="O211" s="22">
        <v>1178606.1600000001</v>
      </c>
      <c r="P211" s="22">
        <v>2310</v>
      </c>
      <c r="Q211" s="21">
        <v>1458536.4999999998</v>
      </c>
      <c r="R211" s="21">
        <v>61495</v>
      </c>
      <c r="S211" s="22">
        <v>795827.05</v>
      </c>
      <c r="T211" s="22">
        <v>45972</v>
      </c>
      <c r="U211" s="21">
        <v>3140415.8200000008</v>
      </c>
      <c r="V211" s="21">
        <v>132954</v>
      </c>
      <c r="W211" s="21">
        <v>5.46</v>
      </c>
      <c r="X211" s="22"/>
      <c r="Y211" s="22"/>
      <c r="Z211" s="21">
        <v>1485.94</v>
      </c>
      <c r="AA211" s="21">
        <v>224</v>
      </c>
      <c r="AB211" s="22"/>
      <c r="AC211" s="22"/>
      <c r="AD211" s="22">
        <v>13610.359999999999</v>
      </c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1">
        <v>153049.34</v>
      </c>
      <c r="AP211" s="21">
        <v>639</v>
      </c>
      <c r="AQ211" s="22">
        <v>672425.40999999992</v>
      </c>
      <c r="AR211" s="22">
        <v>3725</v>
      </c>
      <c r="AS211" s="21">
        <v>1405175.88</v>
      </c>
      <c r="AT211" s="21">
        <v>13582</v>
      </c>
      <c r="AU211" s="22">
        <v>2084.3599999999997</v>
      </c>
      <c r="AV211" s="22">
        <v>106</v>
      </c>
      <c r="AW211" s="22"/>
      <c r="AX211" s="22"/>
      <c r="AY211" s="22"/>
      <c r="AZ211" s="22">
        <f>2653.8+32962.36</f>
        <v>35616.160000000003</v>
      </c>
      <c r="BA211" s="21"/>
      <c r="BB211" s="22">
        <v>1441.47</v>
      </c>
      <c r="BC211" s="22">
        <v>88</v>
      </c>
      <c r="BD211" s="21">
        <v>396.05999999999995</v>
      </c>
      <c r="BE211" s="22">
        <v>65764.600000000006</v>
      </c>
      <c r="BF211" s="22"/>
      <c r="BG211" s="21">
        <v>90926.98</v>
      </c>
      <c r="BH211" s="21">
        <v>6544</v>
      </c>
      <c r="BI211" s="15">
        <f t="shared" si="3"/>
        <v>33378476.549999982</v>
      </c>
    </row>
    <row r="212" spans="1:61" x14ac:dyDescent="0.25">
      <c r="A212" s="4" t="s">
        <v>228</v>
      </c>
      <c r="B212" s="23">
        <v>170000162</v>
      </c>
      <c r="C212" s="14">
        <v>52564.74</v>
      </c>
      <c r="D212" s="14">
        <v>2228</v>
      </c>
      <c r="E212" s="14">
        <v>52564.74</v>
      </c>
      <c r="F212" s="14">
        <v>2228</v>
      </c>
      <c r="G212" s="21"/>
      <c r="H212" s="14"/>
      <c r="I212" s="14"/>
      <c r="J212" s="21"/>
      <c r="K212" s="21"/>
      <c r="L212" s="4"/>
      <c r="M212" s="21"/>
      <c r="N212" s="21"/>
      <c r="O212" s="22"/>
      <c r="P212" s="22"/>
      <c r="Q212" s="21"/>
      <c r="R212" s="21"/>
      <c r="S212" s="22"/>
      <c r="T212" s="22"/>
      <c r="U212" s="21"/>
      <c r="V212" s="21"/>
      <c r="W212" s="14"/>
      <c r="X212" s="22"/>
      <c r="Y212" s="22"/>
      <c r="Z212" s="21"/>
      <c r="AA212" s="21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1"/>
      <c r="AP212" s="21"/>
      <c r="AQ212" s="22"/>
      <c r="AR212" s="22"/>
      <c r="AS212" s="21"/>
      <c r="AT212" s="21"/>
      <c r="AU212" s="22"/>
      <c r="AV212" s="22"/>
      <c r="AW212" s="22"/>
      <c r="AX212" s="22"/>
      <c r="AY212" s="22"/>
      <c r="AZ212" s="22"/>
      <c r="BA212" s="21"/>
      <c r="BB212" s="22"/>
      <c r="BC212" s="22"/>
      <c r="BD212" s="21"/>
      <c r="BE212" s="22"/>
      <c r="BF212" s="22"/>
      <c r="BG212" s="21"/>
      <c r="BH212" s="21"/>
      <c r="BI212" s="15">
        <f t="shared" si="3"/>
        <v>54792.74</v>
      </c>
    </row>
    <row r="213" spans="1:61" x14ac:dyDescent="0.25">
      <c r="A213" s="4" t="s">
        <v>261</v>
      </c>
      <c r="B213" s="23">
        <v>760200024</v>
      </c>
      <c r="C213" s="14">
        <v>83494.739999999991</v>
      </c>
      <c r="D213" s="14">
        <v>2760</v>
      </c>
      <c r="E213" s="14">
        <v>83494.740000000005</v>
      </c>
      <c r="F213" s="14">
        <v>2760</v>
      </c>
      <c r="G213" s="21"/>
      <c r="H213" s="14"/>
      <c r="I213" s="14"/>
      <c r="J213" s="21"/>
      <c r="K213" s="21"/>
      <c r="L213" s="4"/>
      <c r="M213" s="21"/>
      <c r="N213" s="21"/>
      <c r="O213" s="22"/>
      <c r="P213" s="22"/>
      <c r="Q213" s="21"/>
      <c r="R213" s="21"/>
      <c r="S213" s="22"/>
      <c r="T213" s="22"/>
      <c r="U213" s="21"/>
      <c r="V213" s="21"/>
      <c r="W213" s="14"/>
      <c r="X213" s="22"/>
      <c r="Y213" s="22"/>
      <c r="Z213" s="21"/>
      <c r="AA213" s="21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1"/>
      <c r="AP213" s="21"/>
      <c r="AQ213" s="22"/>
      <c r="AR213" s="22"/>
      <c r="AS213" s="21"/>
      <c r="AT213" s="21"/>
      <c r="AU213" s="22"/>
      <c r="AV213" s="22"/>
      <c r="AW213" s="22"/>
      <c r="AX213" s="22"/>
      <c r="AY213" s="22"/>
      <c r="AZ213" s="22"/>
      <c r="BA213" s="21"/>
      <c r="BB213" s="22"/>
      <c r="BC213" s="22"/>
      <c r="BD213" s="21"/>
      <c r="BE213" s="22"/>
      <c r="BF213" s="22"/>
      <c r="BG213" s="21"/>
      <c r="BH213" s="21"/>
      <c r="BI213" s="15">
        <f t="shared" si="3"/>
        <v>86254.739999999976</v>
      </c>
    </row>
    <row r="214" spans="1:61" x14ac:dyDescent="0.25">
      <c r="A214" s="4" t="s">
        <v>55</v>
      </c>
      <c r="B214" s="23">
        <v>170010601</v>
      </c>
      <c r="C214" s="14">
        <v>604021.80000000005</v>
      </c>
      <c r="D214" s="14">
        <v>99713</v>
      </c>
      <c r="E214" s="14">
        <v>604054.33000000007</v>
      </c>
      <c r="F214" s="14">
        <v>99717</v>
      </c>
      <c r="G214" s="21">
        <v>328087.13</v>
      </c>
      <c r="H214" s="14"/>
      <c r="I214" s="14"/>
      <c r="J214" s="21"/>
      <c r="K214" s="21"/>
      <c r="L214" s="4"/>
      <c r="M214" s="21"/>
      <c r="N214" s="21"/>
      <c r="O214" s="22"/>
      <c r="P214" s="22"/>
      <c r="Q214" s="21"/>
      <c r="R214" s="21"/>
      <c r="S214" s="22"/>
      <c r="T214" s="22"/>
      <c r="U214" s="21"/>
      <c r="V214" s="21"/>
      <c r="W214" s="14"/>
      <c r="X214" s="22"/>
      <c r="Y214" s="22"/>
      <c r="Z214" s="21"/>
      <c r="AA214" s="21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1"/>
      <c r="AP214" s="21"/>
      <c r="AQ214" s="22"/>
      <c r="AR214" s="22"/>
      <c r="AS214" s="21"/>
      <c r="AT214" s="21"/>
      <c r="AU214" s="22"/>
      <c r="AV214" s="22"/>
      <c r="AW214" s="22"/>
      <c r="AX214" s="22"/>
      <c r="AY214" s="22"/>
      <c r="AZ214" s="22"/>
      <c r="BA214" s="21">
        <v>20805.149999999998</v>
      </c>
      <c r="BB214" s="22"/>
      <c r="BC214" s="22"/>
      <c r="BD214" s="21"/>
      <c r="BE214" s="22"/>
      <c r="BF214" s="22">
        <v>3681.5999999999995</v>
      </c>
      <c r="BG214" s="21">
        <v>4786.29</v>
      </c>
      <c r="BH214" s="21">
        <v>703</v>
      </c>
      <c r="BI214" s="15">
        <f t="shared" si="3"/>
        <v>1061797.9700000002</v>
      </c>
    </row>
    <row r="215" spans="1:61" x14ac:dyDescent="0.25">
      <c r="A215" s="4" t="s">
        <v>233</v>
      </c>
      <c r="B215" s="23">
        <v>170077455</v>
      </c>
      <c r="C215" s="14">
        <v>35849.800000000003</v>
      </c>
      <c r="D215" s="14">
        <v>1636</v>
      </c>
      <c r="E215" s="14">
        <v>35849.800000000003</v>
      </c>
      <c r="F215" s="14">
        <v>1636</v>
      </c>
      <c r="G215" s="21"/>
      <c r="H215" s="14"/>
      <c r="I215" s="14"/>
      <c r="J215" s="21"/>
      <c r="K215" s="21"/>
      <c r="L215" s="4"/>
      <c r="M215" s="21"/>
      <c r="N215" s="21"/>
      <c r="O215" s="22"/>
      <c r="P215" s="22"/>
      <c r="Q215" s="21"/>
      <c r="R215" s="21"/>
      <c r="S215" s="22"/>
      <c r="T215" s="22"/>
      <c r="U215" s="21"/>
      <c r="V215" s="21"/>
      <c r="W215" s="14"/>
      <c r="X215" s="22"/>
      <c r="Y215" s="22"/>
      <c r="Z215" s="21"/>
      <c r="AA215" s="21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1"/>
      <c r="AP215" s="21"/>
      <c r="AQ215" s="22"/>
      <c r="AR215" s="22"/>
      <c r="AS215" s="21"/>
      <c r="AT215" s="21"/>
      <c r="AU215" s="22"/>
      <c r="AV215" s="22"/>
      <c r="AW215" s="22"/>
      <c r="AX215" s="22"/>
      <c r="AY215" s="22"/>
      <c r="AZ215" s="22"/>
      <c r="BA215" s="21"/>
      <c r="BB215" s="22"/>
      <c r="BC215" s="22"/>
      <c r="BD215" s="21"/>
      <c r="BE215" s="22"/>
      <c r="BF215" s="22"/>
      <c r="BG215" s="21">
        <v>634.39</v>
      </c>
      <c r="BH215" s="21">
        <v>44</v>
      </c>
      <c r="BI215" s="15">
        <f t="shared" si="3"/>
        <v>38164.19</v>
      </c>
    </row>
    <row r="216" spans="1:61" x14ac:dyDescent="0.25">
      <c r="A216" s="4" t="s">
        <v>206</v>
      </c>
      <c r="B216" s="23">
        <v>961000004</v>
      </c>
      <c r="C216" s="14">
        <v>2556.98</v>
      </c>
      <c r="D216" s="14">
        <v>40</v>
      </c>
      <c r="E216" s="14">
        <v>2556.98</v>
      </c>
      <c r="F216" s="14">
        <v>40</v>
      </c>
      <c r="G216" s="21"/>
      <c r="H216" s="14"/>
      <c r="I216" s="14"/>
      <c r="J216" s="21">
        <v>2480.08</v>
      </c>
      <c r="K216" s="21">
        <v>480</v>
      </c>
      <c r="L216" s="4"/>
      <c r="M216" s="21"/>
      <c r="N216" s="21"/>
      <c r="O216" s="22"/>
      <c r="P216" s="22"/>
      <c r="Q216" s="21"/>
      <c r="R216" s="21"/>
      <c r="S216" s="22"/>
      <c r="T216" s="22"/>
      <c r="U216" s="21"/>
      <c r="V216" s="21"/>
      <c r="W216" s="14"/>
      <c r="X216" s="22"/>
      <c r="Y216" s="22"/>
      <c r="Z216" s="21"/>
      <c r="AA216" s="21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1"/>
      <c r="AP216" s="21"/>
      <c r="AQ216" s="22"/>
      <c r="AR216" s="22"/>
      <c r="AS216" s="21"/>
      <c r="AT216" s="21"/>
      <c r="AU216" s="22"/>
      <c r="AV216" s="22"/>
      <c r="AW216" s="22"/>
      <c r="AX216" s="22"/>
      <c r="AY216" s="22"/>
      <c r="AZ216" s="22"/>
      <c r="BA216" s="21"/>
      <c r="BB216" s="22"/>
      <c r="BC216" s="22"/>
      <c r="BD216" s="21"/>
      <c r="BE216" s="22"/>
      <c r="BF216" s="22"/>
      <c r="BG216" s="21"/>
      <c r="BH216" s="21"/>
      <c r="BI216" s="15">
        <f t="shared" si="3"/>
        <v>5557.0599999999995</v>
      </c>
    </row>
    <row r="217" spans="1:61" x14ac:dyDescent="0.25">
      <c r="A217" s="4" t="s">
        <v>114</v>
      </c>
      <c r="B217" s="23">
        <v>760200002</v>
      </c>
      <c r="C217" s="14">
        <v>1275328.2</v>
      </c>
      <c r="D217" s="14">
        <v>38715</v>
      </c>
      <c r="E217" s="14">
        <v>1275328.2</v>
      </c>
      <c r="F217" s="14">
        <v>38715</v>
      </c>
      <c r="G217" s="21">
        <v>12372.579999999998</v>
      </c>
      <c r="H217" s="14"/>
      <c r="I217" s="14"/>
      <c r="J217" s="21">
        <v>78231.320000000007</v>
      </c>
      <c r="K217" s="21">
        <v>10524</v>
      </c>
      <c r="L217" s="4"/>
      <c r="M217" s="21"/>
      <c r="N217" s="21"/>
      <c r="O217" s="22"/>
      <c r="P217" s="22"/>
      <c r="Q217" s="21"/>
      <c r="R217" s="21"/>
      <c r="S217" s="22"/>
      <c r="T217" s="22"/>
      <c r="U217" s="21">
        <v>47821.890000000007</v>
      </c>
      <c r="V217" s="21">
        <v>1917</v>
      </c>
      <c r="W217" s="14"/>
      <c r="X217" s="22"/>
      <c r="Y217" s="22"/>
      <c r="Z217" s="21">
        <v>1781.5500000000002</v>
      </c>
      <c r="AA217" s="21">
        <v>38</v>
      </c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1">
        <v>35046.9</v>
      </c>
      <c r="AP217" s="21">
        <v>501</v>
      </c>
      <c r="AQ217" s="22">
        <v>30.24</v>
      </c>
      <c r="AR217" s="22">
        <v>0</v>
      </c>
      <c r="AS217" s="21"/>
      <c r="AT217" s="21"/>
      <c r="AU217" s="22"/>
      <c r="AV217" s="22"/>
      <c r="AW217" s="22"/>
      <c r="AX217" s="22"/>
      <c r="AY217" s="22"/>
      <c r="AZ217" s="22">
        <v>451.51000000000005</v>
      </c>
      <c r="BA217" s="21"/>
      <c r="BB217" s="22"/>
      <c r="BC217" s="22"/>
      <c r="BD217" s="21">
        <v>28</v>
      </c>
      <c r="BE217" s="22"/>
      <c r="BF217" s="22"/>
      <c r="BG217" s="21">
        <v>1825.69</v>
      </c>
      <c r="BH217" s="21">
        <v>107</v>
      </c>
      <c r="BI217" s="15">
        <f t="shared" si="3"/>
        <v>1504719.8799999997</v>
      </c>
    </row>
    <row r="218" spans="1:61" x14ac:dyDescent="0.25">
      <c r="A218" s="4" t="s">
        <v>78</v>
      </c>
      <c r="B218" s="23">
        <v>641600001</v>
      </c>
      <c r="C218" s="14">
        <v>637999.97000000009</v>
      </c>
      <c r="D218" s="14">
        <v>10288</v>
      </c>
      <c r="E218" s="14">
        <v>637999.97</v>
      </c>
      <c r="F218" s="14">
        <v>10288</v>
      </c>
      <c r="G218" s="21">
        <v>354609.30000000005</v>
      </c>
      <c r="H218" s="14"/>
      <c r="I218" s="14"/>
      <c r="J218" s="21">
        <v>19627.36</v>
      </c>
      <c r="K218" s="21">
        <v>3030</v>
      </c>
      <c r="L218" s="4"/>
      <c r="M218" s="21"/>
      <c r="N218" s="21"/>
      <c r="O218" s="22"/>
      <c r="P218" s="22"/>
      <c r="Q218" s="21"/>
      <c r="R218" s="21"/>
      <c r="S218" s="22"/>
      <c r="T218" s="22"/>
      <c r="U218" s="21">
        <v>2273.87</v>
      </c>
      <c r="V218" s="21">
        <v>42</v>
      </c>
      <c r="W218" s="14"/>
      <c r="X218" s="22"/>
      <c r="Y218" s="22"/>
      <c r="Z218" s="21">
        <v>393.86</v>
      </c>
      <c r="AA218" s="21">
        <v>52</v>
      </c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1"/>
      <c r="AP218" s="21"/>
      <c r="AQ218" s="22"/>
      <c r="AR218" s="22"/>
      <c r="AS218" s="21"/>
      <c r="AT218" s="21"/>
      <c r="AU218" s="22"/>
      <c r="AV218" s="22"/>
      <c r="AW218" s="22"/>
      <c r="AX218" s="22"/>
      <c r="AY218" s="22"/>
      <c r="AZ218" s="22"/>
      <c r="BA218" s="21"/>
      <c r="BB218" s="22"/>
      <c r="BC218" s="22"/>
      <c r="BD218" s="21"/>
      <c r="BE218" s="22"/>
      <c r="BF218" s="22"/>
      <c r="BG218" s="21">
        <v>0</v>
      </c>
      <c r="BH218" s="21">
        <v>4</v>
      </c>
      <c r="BI218" s="15">
        <f t="shared" si="3"/>
        <v>1028320.3600000003</v>
      </c>
    </row>
    <row r="219" spans="1:61" x14ac:dyDescent="0.25">
      <c r="A219" s="4" t="s">
        <v>98</v>
      </c>
      <c r="B219" s="23">
        <v>50064009</v>
      </c>
      <c r="C219" s="14">
        <v>360994.23000000004</v>
      </c>
      <c r="D219" s="14">
        <v>7620</v>
      </c>
      <c r="E219" s="14">
        <v>360994.23000000004</v>
      </c>
      <c r="F219" s="14">
        <v>7620</v>
      </c>
      <c r="G219" s="21"/>
      <c r="H219" s="14"/>
      <c r="I219" s="14"/>
      <c r="J219" s="21">
        <v>88028.57</v>
      </c>
      <c r="K219" s="21">
        <v>11860</v>
      </c>
      <c r="L219" s="4"/>
      <c r="M219" s="21"/>
      <c r="N219" s="21"/>
      <c r="O219" s="22"/>
      <c r="P219" s="22"/>
      <c r="Q219" s="21"/>
      <c r="R219" s="21"/>
      <c r="S219" s="22"/>
      <c r="T219" s="22"/>
      <c r="U219" s="21"/>
      <c r="V219" s="21"/>
      <c r="W219" s="14"/>
      <c r="X219" s="22"/>
      <c r="Y219" s="22"/>
      <c r="Z219" s="21"/>
      <c r="AA219" s="21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1"/>
      <c r="AP219" s="21"/>
      <c r="AQ219" s="22"/>
      <c r="AR219" s="22"/>
      <c r="AS219" s="21"/>
      <c r="AT219" s="21"/>
      <c r="AU219" s="22"/>
      <c r="AV219" s="22"/>
      <c r="AW219" s="22"/>
      <c r="AX219" s="22"/>
      <c r="AY219" s="22"/>
      <c r="AZ219" s="22"/>
      <c r="BA219" s="21"/>
      <c r="BB219" s="22"/>
      <c r="BC219" s="22"/>
      <c r="BD219" s="21"/>
      <c r="BE219" s="22"/>
      <c r="BF219" s="22"/>
      <c r="BG219" s="21">
        <v>1868.12</v>
      </c>
      <c r="BH219" s="21">
        <v>204</v>
      </c>
      <c r="BI219" s="15">
        <f t="shared" si="3"/>
        <v>470574.92</v>
      </c>
    </row>
    <row r="220" spans="1:61" x14ac:dyDescent="0.25">
      <c r="A220" s="4" t="s">
        <v>283</v>
      </c>
      <c r="B220" s="23">
        <v>19362601</v>
      </c>
      <c r="C220" s="14">
        <v>666251.21000000008</v>
      </c>
      <c r="D220" s="14">
        <v>14777</v>
      </c>
      <c r="E220" s="14">
        <v>666251.21</v>
      </c>
      <c r="F220" s="14">
        <v>14777</v>
      </c>
      <c r="G220" s="21"/>
      <c r="H220" s="14"/>
      <c r="I220" s="14"/>
      <c r="J220" s="21"/>
      <c r="K220" s="21"/>
      <c r="L220" s="4"/>
      <c r="M220" s="21"/>
      <c r="N220" s="21"/>
      <c r="O220" s="22"/>
      <c r="P220" s="22"/>
      <c r="Q220" s="21"/>
      <c r="R220" s="21"/>
      <c r="S220" s="22"/>
      <c r="T220" s="22"/>
      <c r="U220" s="21">
        <v>64630.600000000006</v>
      </c>
      <c r="V220" s="21">
        <v>1953</v>
      </c>
      <c r="W220" s="14"/>
      <c r="X220" s="22"/>
      <c r="Y220" s="22"/>
      <c r="Z220" s="21"/>
      <c r="AA220" s="21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1"/>
      <c r="AP220" s="21"/>
      <c r="AQ220" s="22"/>
      <c r="AR220" s="22"/>
      <c r="AS220" s="21"/>
      <c r="AT220" s="21"/>
      <c r="AU220" s="22"/>
      <c r="AV220" s="22"/>
      <c r="AW220" s="22"/>
      <c r="AX220" s="22"/>
      <c r="AY220" s="22"/>
      <c r="AZ220" s="22"/>
      <c r="BA220" s="21"/>
      <c r="BB220" s="22"/>
      <c r="BC220" s="22"/>
      <c r="BD220" s="21"/>
      <c r="BE220" s="22"/>
      <c r="BF220" s="22"/>
      <c r="BG220" s="21"/>
      <c r="BH220" s="21"/>
      <c r="BI220" s="15">
        <f t="shared" si="3"/>
        <v>747611.81</v>
      </c>
    </row>
    <row r="221" spans="1:61" x14ac:dyDescent="0.25">
      <c r="A221" s="4" t="s">
        <v>177</v>
      </c>
      <c r="B221" s="23">
        <v>250000071</v>
      </c>
      <c r="C221" s="14">
        <v>53980.459999999992</v>
      </c>
      <c r="D221" s="14">
        <v>768</v>
      </c>
      <c r="E221" s="14">
        <v>53980.46</v>
      </c>
      <c r="F221" s="14">
        <v>768</v>
      </c>
      <c r="G221" s="21"/>
      <c r="H221" s="14"/>
      <c r="I221" s="14"/>
      <c r="J221" s="21">
        <v>12471.74</v>
      </c>
      <c r="K221" s="21">
        <v>1544</v>
      </c>
      <c r="L221" s="4"/>
      <c r="M221" s="21"/>
      <c r="N221" s="21"/>
      <c r="O221" s="22"/>
      <c r="P221" s="22"/>
      <c r="Q221" s="21"/>
      <c r="R221" s="21"/>
      <c r="S221" s="22"/>
      <c r="T221" s="22"/>
      <c r="U221" s="21"/>
      <c r="V221" s="21"/>
      <c r="W221" s="14"/>
      <c r="X221" s="22"/>
      <c r="Y221" s="22"/>
      <c r="Z221" s="21"/>
      <c r="AA221" s="21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1"/>
      <c r="AP221" s="21"/>
      <c r="AQ221" s="22"/>
      <c r="AR221" s="22"/>
      <c r="AS221" s="21"/>
      <c r="AT221" s="21"/>
      <c r="AU221" s="22"/>
      <c r="AV221" s="22"/>
      <c r="AW221" s="22"/>
      <c r="AX221" s="22"/>
      <c r="AY221" s="22"/>
      <c r="AZ221" s="22"/>
      <c r="BA221" s="21"/>
      <c r="BB221" s="22"/>
      <c r="BC221" s="22"/>
      <c r="BD221" s="21"/>
      <c r="BE221" s="22"/>
      <c r="BF221" s="22"/>
      <c r="BG221" s="21"/>
      <c r="BH221" s="21"/>
      <c r="BI221" s="15">
        <f t="shared" si="3"/>
        <v>68764.199999999983</v>
      </c>
    </row>
    <row r="222" spans="1:61" x14ac:dyDescent="0.25">
      <c r="A222" s="4" t="s">
        <v>151</v>
      </c>
      <c r="B222" s="23">
        <v>19177466</v>
      </c>
      <c r="C222" s="14">
        <v>31864.41</v>
      </c>
      <c r="D222" s="14">
        <v>432</v>
      </c>
      <c r="E222" s="14">
        <v>31864.41</v>
      </c>
      <c r="F222" s="14">
        <v>432</v>
      </c>
      <c r="G222" s="21"/>
      <c r="H222" s="14"/>
      <c r="I222" s="14"/>
      <c r="J222" s="21">
        <v>182.24</v>
      </c>
      <c r="K222" s="21">
        <v>32</v>
      </c>
      <c r="L222" s="4"/>
      <c r="M222" s="21"/>
      <c r="N222" s="21"/>
      <c r="O222" s="22"/>
      <c r="P222" s="22"/>
      <c r="Q222" s="21"/>
      <c r="R222" s="21"/>
      <c r="S222" s="22"/>
      <c r="T222" s="22"/>
      <c r="U222" s="21"/>
      <c r="V222" s="21"/>
      <c r="W222" s="14"/>
      <c r="X222" s="22"/>
      <c r="Y222" s="22"/>
      <c r="Z222" s="21"/>
      <c r="AA222" s="21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1"/>
      <c r="AP222" s="21"/>
      <c r="AQ222" s="22"/>
      <c r="AR222" s="22"/>
      <c r="AS222" s="21"/>
      <c r="AT222" s="21"/>
      <c r="AU222" s="22"/>
      <c r="AV222" s="22"/>
      <c r="AW222" s="22"/>
      <c r="AX222" s="22"/>
      <c r="AY222" s="22"/>
      <c r="AZ222" s="22"/>
      <c r="BA222" s="21"/>
      <c r="BB222" s="22"/>
      <c r="BC222" s="22"/>
      <c r="BD222" s="21"/>
      <c r="BE222" s="22"/>
      <c r="BF222" s="22"/>
      <c r="BG222" s="21">
        <v>254.8</v>
      </c>
      <c r="BH222" s="21">
        <v>16</v>
      </c>
      <c r="BI222" s="15">
        <f t="shared" si="3"/>
        <v>32781.449999999997</v>
      </c>
    </row>
    <row r="223" spans="1:61" x14ac:dyDescent="0.25">
      <c r="A223" s="4" t="s">
        <v>72</v>
      </c>
      <c r="B223" s="23">
        <v>270077412</v>
      </c>
      <c r="C223" s="14">
        <v>2305</v>
      </c>
      <c r="D223" s="14">
        <v>4</v>
      </c>
      <c r="E223" s="14">
        <v>2347.6999999999998</v>
      </c>
      <c r="F223" s="14">
        <v>4</v>
      </c>
      <c r="G223" s="21"/>
      <c r="H223" s="14"/>
      <c r="I223" s="14"/>
      <c r="J223" s="21">
        <v>4107.6299999999992</v>
      </c>
      <c r="K223" s="21">
        <v>480</v>
      </c>
      <c r="L223" s="4"/>
      <c r="M223" s="21"/>
      <c r="N223" s="21"/>
      <c r="O223" s="22"/>
      <c r="P223" s="22"/>
      <c r="Q223" s="21"/>
      <c r="R223" s="21"/>
      <c r="S223" s="22"/>
      <c r="T223" s="22"/>
      <c r="U223" s="21"/>
      <c r="V223" s="21"/>
      <c r="W223" s="14"/>
      <c r="X223" s="22"/>
      <c r="Y223" s="22"/>
      <c r="Z223" s="21"/>
      <c r="AA223" s="21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1"/>
      <c r="AP223" s="21"/>
      <c r="AQ223" s="22"/>
      <c r="AR223" s="22"/>
      <c r="AS223" s="21"/>
      <c r="AT223" s="21"/>
      <c r="AU223" s="22"/>
      <c r="AV223" s="22"/>
      <c r="AW223" s="22"/>
      <c r="AX223" s="22"/>
      <c r="AY223" s="22"/>
      <c r="AZ223" s="22"/>
      <c r="BA223" s="21"/>
      <c r="BB223" s="22"/>
      <c r="BC223" s="22"/>
      <c r="BD223" s="21"/>
      <c r="BE223" s="22"/>
      <c r="BF223" s="22"/>
      <c r="BG223" s="21">
        <v>58.32</v>
      </c>
      <c r="BH223" s="21">
        <v>8</v>
      </c>
      <c r="BI223" s="15">
        <f t="shared" si="3"/>
        <v>6962.949999999998</v>
      </c>
    </row>
    <row r="224" spans="1:61" x14ac:dyDescent="0.25">
      <c r="A224" s="4" t="s">
        <v>305</v>
      </c>
      <c r="B224" s="23">
        <v>660200010</v>
      </c>
      <c r="C224" s="14">
        <v>61917</v>
      </c>
      <c r="D224" s="14">
        <v>1404</v>
      </c>
      <c r="E224" s="14">
        <v>62187</v>
      </c>
      <c r="F224" s="14">
        <v>1408</v>
      </c>
      <c r="G224" s="21"/>
      <c r="H224" s="14"/>
      <c r="I224" s="14"/>
      <c r="J224" s="21"/>
      <c r="K224" s="21"/>
      <c r="L224" s="4"/>
      <c r="M224" s="21"/>
      <c r="N224" s="21"/>
      <c r="O224" s="22"/>
      <c r="P224" s="22"/>
      <c r="Q224" s="21"/>
      <c r="R224" s="21"/>
      <c r="S224" s="22"/>
      <c r="T224" s="22"/>
      <c r="U224" s="21"/>
      <c r="V224" s="21"/>
      <c r="W224" s="14"/>
      <c r="X224" s="22"/>
      <c r="Y224" s="22"/>
      <c r="Z224" s="21"/>
      <c r="AA224" s="21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1"/>
      <c r="AP224" s="21"/>
      <c r="AQ224" s="22"/>
      <c r="AR224" s="22"/>
      <c r="AS224" s="21"/>
      <c r="AT224" s="21"/>
      <c r="AU224" s="22"/>
      <c r="AV224" s="22"/>
      <c r="AW224" s="22"/>
      <c r="AX224" s="22"/>
      <c r="AY224" s="22"/>
      <c r="AZ224" s="22"/>
      <c r="BA224" s="21"/>
      <c r="BB224" s="22"/>
      <c r="BC224" s="22"/>
      <c r="BD224" s="21"/>
      <c r="BE224" s="22"/>
      <c r="BF224" s="22"/>
      <c r="BG224" s="21"/>
      <c r="BH224" s="21"/>
      <c r="BI224" s="15">
        <f t="shared" si="3"/>
        <v>63321</v>
      </c>
    </row>
    <row r="225" spans="1:61" x14ac:dyDescent="0.25">
      <c r="A225" s="4" t="s">
        <v>104</v>
      </c>
      <c r="B225" s="23">
        <v>210077423</v>
      </c>
      <c r="C225" s="14">
        <v>43206.54</v>
      </c>
      <c r="D225" s="14">
        <v>892</v>
      </c>
      <c r="E225" s="14">
        <v>43206.54</v>
      </c>
      <c r="F225" s="14">
        <v>892</v>
      </c>
      <c r="G225" s="21"/>
      <c r="H225" s="14"/>
      <c r="I225" s="14"/>
      <c r="J225" s="21">
        <v>24118.399999999998</v>
      </c>
      <c r="K225" s="21">
        <v>3924</v>
      </c>
      <c r="L225" s="4"/>
      <c r="M225" s="21"/>
      <c r="N225" s="21"/>
      <c r="O225" s="22"/>
      <c r="P225" s="22"/>
      <c r="Q225" s="21"/>
      <c r="R225" s="21"/>
      <c r="S225" s="22"/>
      <c r="T225" s="22"/>
      <c r="U225" s="21"/>
      <c r="V225" s="21"/>
      <c r="W225" s="14"/>
      <c r="X225" s="22"/>
      <c r="Y225" s="22"/>
      <c r="Z225" s="21">
        <v>105.46</v>
      </c>
      <c r="AA225" s="21">
        <v>28</v>
      </c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1"/>
      <c r="AP225" s="21"/>
      <c r="AQ225" s="22"/>
      <c r="AR225" s="22"/>
      <c r="AS225" s="21"/>
      <c r="AT225" s="21"/>
      <c r="AU225" s="22"/>
      <c r="AV225" s="22"/>
      <c r="AW225" s="22"/>
      <c r="AX225" s="22"/>
      <c r="AY225" s="22"/>
      <c r="AZ225" s="22"/>
      <c r="BA225" s="21"/>
      <c r="BB225" s="22"/>
      <c r="BC225" s="22"/>
      <c r="BD225" s="21"/>
      <c r="BE225" s="22"/>
      <c r="BF225" s="22"/>
      <c r="BG225" s="21">
        <v>180.64</v>
      </c>
      <c r="BH225" s="21">
        <v>40</v>
      </c>
      <c r="BI225" s="15">
        <f t="shared" si="3"/>
        <v>72495.040000000008</v>
      </c>
    </row>
    <row r="226" spans="1:61" x14ac:dyDescent="0.25">
      <c r="A226" s="4" t="s">
        <v>120</v>
      </c>
      <c r="B226" s="23">
        <v>1000017</v>
      </c>
      <c r="C226" s="14">
        <v>134525.29999999999</v>
      </c>
      <c r="D226" s="14">
        <v>7644</v>
      </c>
      <c r="E226" s="14">
        <v>134525.29999999999</v>
      </c>
      <c r="F226" s="14">
        <v>7644</v>
      </c>
      <c r="G226" s="21"/>
      <c r="H226" s="14"/>
      <c r="I226" s="14"/>
      <c r="J226" s="21">
        <v>33546.730000000003</v>
      </c>
      <c r="K226" s="21">
        <v>2472</v>
      </c>
      <c r="L226" s="4"/>
      <c r="M226" s="21"/>
      <c r="N226" s="21"/>
      <c r="O226" s="22"/>
      <c r="P226" s="22"/>
      <c r="Q226" s="21"/>
      <c r="R226" s="21"/>
      <c r="S226" s="22"/>
      <c r="T226" s="22"/>
      <c r="U226" s="21"/>
      <c r="V226" s="21"/>
      <c r="W226" s="14"/>
      <c r="X226" s="22"/>
      <c r="Y226" s="22"/>
      <c r="Z226" s="21"/>
      <c r="AA226" s="21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1"/>
      <c r="AP226" s="21"/>
      <c r="AQ226" s="22"/>
      <c r="AR226" s="22"/>
      <c r="AS226" s="21"/>
      <c r="AT226" s="21"/>
      <c r="AU226" s="22"/>
      <c r="AV226" s="22"/>
      <c r="AW226" s="22"/>
      <c r="AX226" s="22"/>
      <c r="AY226" s="22"/>
      <c r="AZ226" s="22"/>
      <c r="BA226" s="21"/>
      <c r="BB226" s="22"/>
      <c r="BC226" s="22"/>
      <c r="BD226" s="21"/>
      <c r="BE226" s="22"/>
      <c r="BF226" s="22"/>
      <c r="BG226" s="21"/>
      <c r="BH226" s="21"/>
      <c r="BI226" s="15">
        <f t="shared" si="3"/>
        <v>178188.02999999997</v>
      </c>
    </row>
    <row r="227" spans="1:61" x14ac:dyDescent="0.25">
      <c r="A227" s="4" t="s">
        <v>298</v>
      </c>
      <c r="B227" s="23">
        <v>801600004</v>
      </c>
      <c r="C227" s="14">
        <v>439209.92000000004</v>
      </c>
      <c r="D227" s="14">
        <v>19570</v>
      </c>
      <c r="E227" s="14">
        <v>439209.92000000004</v>
      </c>
      <c r="F227" s="14">
        <v>19570</v>
      </c>
      <c r="G227" s="21"/>
      <c r="H227" s="14"/>
      <c r="I227" s="14"/>
      <c r="J227" s="21"/>
      <c r="K227" s="21"/>
      <c r="L227" s="4"/>
      <c r="M227" s="21"/>
      <c r="N227" s="21"/>
      <c r="O227" s="22"/>
      <c r="P227" s="22"/>
      <c r="Q227" s="21"/>
      <c r="R227" s="21"/>
      <c r="S227" s="22"/>
      <c r="T227" s="22"/>
      <c r="U227" s="21">
        <v>18283.759999999998</v>
      </c>
      <c r="V227" s="21">
        <v>70</v>
      </c>
      <c r="W227" s="14"/>
      <c r="X227" s="22"/>
      <c r="Y227" s="22"/>
      <c r="Z227" s="21"/>
      <c r="AA227" s="21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1"/>
      <c r="AP227" s="21"/>
      <c r="AQ227" s="22"/>
      <c r="AR227" s="22"/>
      <c r="AS227" s="21"/>
      <c r="AT227" s="21"/>
      <c r="AU227" s="22"/>
      <c r="AV227" s="22"/>
      <c r="AW227" s="22"/>
      <c r="AX227" s="22"/>
      <c r="AY227" s="22"/>
      <c r="AZ227" s="22"/>
      <c r="BA227" s="21"/>
      <c r="BB227" s="22"/>
      <c r="BC227" s="22"/>
      <c r="BD227" s="21"/>
      <c r="BE227" s="22"/>
      <c r="BF227" s="22"/>
      <c r="BG227" s="21">
        <v>7917.46</v>
      </c>
      <c r="BH227" s="21">
        <v>518</v>
      </c>
      <c r="BI227" s="15">
        <f t="shared" si="3"/>
        <v>485569.14</v>
      </c>
    </row>
    <row r="228" spans="1:61" x14ac:dyDescent="0.25">
      <c r="A228" s="4" t="s">
        <v>304</v>
      </c>
      <c r="B228" s="23">
        <v>421200001</v>
      </c>
      <c r="C228" s="14">
        <v>535971.09000000008</v>
      </c>
      <c r="D228" s="14">
        <v>5692</v>
      </c>
      <c r="E228" s="14">
        <v>535971.09</v>
      </c>
      <c r="F228" s="14">
        <v>5692</v>
      </c>
      <c r="G228" s="21"/>
      <c r="H228" s="14"/>
      <c r="I228" s="14"/>
      <c r="J228" s="21"/>
      <c r="K228" s="21"/>
      <c r="L228" s="4"/>
      <c r="M228" s="21"/>
      <c r="N228" s="21"/>
      <c r="O228" s="22"/>
      <c r="P228" s="22"/>
      <c r="Q228" s="21"/>
      <c r="R228" s="21"/>
      <c r="S228" s="22"/>
      <c r="T228" s="22"/>
      <c r="U228" s="21">
        <v>44357.43</v>
      </c>
      <c r="V228" s="21">
        <v>1510</v>
      </c>
      <c r="W228" s="14"/>
      <c r="X228" s="22"/>
      <c r="Y228" s="22"/>
      <c r="Z228" s="21"/>
      <c r="AA228" s="21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1"/>
      <c r="AP228" s="21"/>
      <c r="AQ228" s="22"/>
      <c r="AR228" s="22"/>
      <c r="AS228" s="21"/>
      <c r="AT228" s="21"/>
      <c r="AU228" s="22"/>
      <c r="AV228" s="22"/>
      <c r="AW228" s="22"/>
      <c r="AX228" s="22"/>
      <c r="AY228" s="22"/>
      <c r="AZ228" s="22">
        <v>628.05000000000007</v>
      </c>
      <c r="BA228" s="21"/>
      <c r="BB228" s="22"/>
      <c r="BC228" s="22"/>
      <c r="BD228" s="21"/>
      <c r="BE228" s="22"/>
      <c r="BF228" s="22"/>
      <c r="BG228" s="21"/>
      <c r="BH228" s="21"/>
      <c r="BI228" s="15">
        <f t="shared" si="3"/>
        <v>588158.57000000018</v>
      </c>
    </row>
    <row r="229" spans="1:61" x14ac:dyDescent="0.25">
      <c r="A229" s="4" t="s">
        <v>262</v>
      </c>
      <c r="B229" s="23">
        <v>780200005</v>
      </c>
      <c r="C229" s="14">
        <v>664109.21</v>
      </c>
      <c r="D229" s="14">
        <v>11396</v>
      </c>
      <c r="E229" s="14">
        <v>664842.23999999999</v>
      </c>
      <c r="F229" s="14">
        <v>11396</v>
      </c>
      <c r="G229" s="21"/>
      <c r="H229" s="14"/>
      <c r="I229" s="14"/>
      <c r="J229" s="21"/>
      <c r="K229" s="21"/>
      <c r="L229" s="4"/>
      <c r="M229" s="21"/>
      <c r="N229" s="21"/>
      <c r="O229" s="22"/>
      <c r="P229" s="22"/>
      <c r="Q229" s="21"/>
      <c r="R229" s="21"/>
      <c r="S229" s="22"/>
      <c r="T229" s="22"/>
      <c r="U229" s="21">
        <v>5808.93</v>
      </c>
      <c r="V229" s="21">
        <v>70</v>
      </c>
      <c r="W229" s="14"/>
      <c r="X229" s="22"/>
      <c r="Y229" s="22"/>
      <c r="Z229" s="21"/>
      <c r="AA229" s="21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1"/>
      <c r="AP229" s="21"/>
      <c r="AQ229" s="22"/>
      <c r="AR229" s="22"/>
      <c r="AS229" s="21"/>
      <c r="AT229" s="21"/>
      <c r="AU229" s="22"/>
      <c r="AV229" s="22"/>
      <c r="AW229" s="22"/>
      <c r="AX229" s="22"/>
      <c r="AY229" s="22"/>
      <c r="AZ229" s="22"/>
      <c r="BA229" s="21"/>
      <c r="BB229" s="22"/>
      <c r="BC229" s="22"/>
      <c r="BD229" s="21"/>
      <c r="BE229" s="22"/>
      <c r="BF229" s="22"/>
      <c r="BG229" s="21"/>
      <c r="BH229" s="21"/>
      <c r="BI229" s="15">
        <f t="shared" si="3"/>
        <v>681384.1399999999</v>
      </c>
    </row>
    <row r="230" spans="1:61" x14ac:dyDescent="0.25">
      <c r="A230" s="4" t="s">
        <v>321</v>
      </c>
      <c r="B230" s="23">
        <v>468900005</v>
      </c>
      <c r="C230" s="14">
        <v>894725.76</v>
      </c>
      <c r="D230" s="14">
        <v>24506</v>
      </c>
      <c r="E230" s="14">
        <v>894725.76</v>
      </c>
      <c r="F230" s="14">
        <v>24506</v>
      </c>
      <c r="G230" s="21"/>
      <c r="H230" s="14"/>
      <c r="I230" s="14"/>
      <c r="J230" s="21"/>
      <c r="K230" s="21"/>
      <c r="L230" s="4"/>
      <c r="M230" s="21"/>
      <c r="N230" s="21"/>
      <c r="O230" s="22"/>
      <c r="P230" s="22"/>
      <c r="Q230" s="21"/>
      <c r="R230" s="21"/>
      <c r="S230" s="22"/>
      <c r="T230" s="22"/>
      <c r="U230" s="21"/>
      <c r="V230" s="21"/>
      <c r="W230" s="14"/>
      <c r="X230" s="22"/>
      <c r="Y230" s="22"/>
      <c r="Z230" s="21"/>
      <c r="AA230" s="21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1"/>
      <c r="AP230" s="21"/>
      <c r="AQ230" s="22"/>
      <c r="AR230" s="22"/>
      <c r="AS230" s="21"/>
      <c r="AT230" s="21"/>
      <c r="AU230" s="22"/>
      <c r="AV230" s="22"/>
      <c r="AW230" s="22"/>
      <c r="AX230" s="22"/>
      <c r="AY230" s="22"/>
      <c r="AZ230" s="22"/>
      <c r="BA230" s="21"/>
      <c r="BB230" s="22"/>
      <c r="BC230" s="22"/>
      <c r="BD230" s="21"/>
      <c r="BE230" s="22"/>
      <c r="BF230" s="22"/>
      <c r="BG230" s="21"/>
      <c r="BH230" s="21"/>
      <c r="BI230" s="15">
        <f t="shared" si="3"/>
        <v>919231.76</v>
      </c>
    </row>
    <row r="231" spans="1:61" x14ac:dyDescent="0.25">
      <c r="A231" s="4" t="s">
        <v>269</v>
      </c>
      <c r="B231" s="23">
        <v>10001562</v>
      </c>
      <c r="C231" s="14">
        <v>115554.17000000001</v>
      </c>
      <c r="D231" s="14">
        <v>5726</v>
      </c>
      <c r="E231" s="14">
        <v>115554.17</v>
      </c>
      <c r="F231" s="14">
        <v>5726</v>
      </c>
      <c r="G231" s="21"/>
      <c r="H231" s="14"/>
      <c r="I231" s="14"/>
      <c r="J231" s="21"/>
      <c r="K231" s="21"/>
      <c r="L231" s="4"/>
      <c r="M231" s="21"/>
      <c r="N231" s="21"/>
      <c r="O231" s="22"/>
      <c r="P231" s="22"/>
      <c r="Q231" s="21"/>
      <c r="R231" s="21"/>
      <c r="S231" s="22"/>
      <c r="T231" s="22"/>
      <c r="U231" s="21">
        <v>104306.56999999999</v>
      </c>
      <c r="V231" s="21">
        <v>0</v>
      </c>
      <c r="W231" s="14"/>
      <c r="X231" s="22"/>
      <c r="Y231" s="22"/>
      <c r="Z231" s="21"/>
      <c r="AA231" s="21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1"/>
      <c r="AP231" s="21"/>
      <c r="AQ231" s="22"/>
      <c r="AR231" s="22"/>
      <c r="AS231" s="21"/>
      <c r="AT231" s="21"/>
      <c r="AU231" s="22"/>
      <c r="AV231" s="22"/>
      <c r="AW231" s="22"/>
      <c r="AX231" s="22"/>
      <c r="AY231" s="22"/>
      <c r="AZ231" s="22"/>
      <c r="BA231" s="21"/>
      <c r="BB231" s="22"/>
      <c r="BC231" s="22"/>
      <c r="BD231" s="21"/>
      <c r="BE231" s="22"/>
      <c r="BF231" s="22"/>
      <c r="BG231" s="21"/>
      <c r="BH231" s="21"/>
      <c r="BI231" s="15">
        <f t="shared" si="3"/>
        <v>225586.74000000005</v>
      </c>
    </row>
    <row r="232" spans="1:61" x14ac:dyDescent="0.25">
      <c r="A232" s="4" t="s">
        <v>64</v>
      </c>
      <c r="B232" s="23">
        <v>270000002</v>
      </c>
      <c r="C232" s="14">
        <v>13851</v>
      </c>
      <c r="D232" s="14">
        <v>356</v>
      </c>
      <c r="E232" s="14">
        <v>13998.4</v>
      </c>
      <c r="F232" s="14">
        <v>356</v>
      </c>
      <c r="G232" s="21"/>
      <c r="H232" s="14"/>
      <c r="I232" s="14"/>
      <c r="J232" s="21">
        <v>14346.840000000002</v>
      </c>
      <c r="K232" s="21">
        <v>2240</v>
      </c>
      <c r="L232" s="4"/>
      <c r="M232" s="21"/>
      <c r="N232" s="21"/>
      <c r="O232" s="22"/>
      <c r="P232" s="22"/>
      <c r="Q232" s="21"/>
      <c r="R232" s="21"/>
      <c r="S232" s="22"/>
      <c r="T232" s="22"/>
      <c r="U232" s="21"/>
      <c r="V232" s="21"/>
      <c r="W232" s="14"/>
      <c r="X232" s="22"/>
      <c r="Y232" s="22"/>
      <c r="Z232" s="21"/>
      <c r="AA232" s="21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1"/>
      <c r="AP232" s="21"/>
      <c r="AQ232" s="22"/>
      <c r="AR232" s="22"/>
      <c r="AS232" s="21"/>
      <c r="AT232" s="21"/>
      <c r="AU232" s="22"/>
      <c r="AV232" s="22"/>
      <c r="AW232" s="22"/>
      <c r="AX232" s="22"/>
      <c r="AY232" s="22"/>
      <c r="AZ232" s="22"/>
      <c r="BA232" s="21"/>
      <c r="BB232" s="22"/>
      <c r="BC232" s="22"/>
      <c r="BD232" s="21"/>
      <c r="BE232" s="22"/>
      <c r="BF232" s="22"/>
      <c r="BG232" s="21">
        <v>69.599999999999994</v>
      </c>
      <c r="BH232" s="21">
        <v>8</v>
      </c>
      <c r="BI232" s="15">
        <f t="shared" si="3"/>
        <v>30871.440000000002</v>
      </c>
    </row>
    <row r="233" spans="1:61" x14ac:dyDescent="0.25">
      <c r="A233" s="4" t="s">
        <v>468</v>
      </c>
      <c r="B233" s="23">
        <v>170000177</v>
      </c>
      <c r="C233" s="14">
        <v>13270</v>
      </c>
      <c r="D233" s="14">
        <v>388</v>
      </c>
      <c r="E233" s="14">
        <v>13270</v>
      </c>
      <c r="F233" s="14">
        <v>388</v>
      </c>
      <c r="G233" s="21"/>
      <c r="H233" s="14"/>
      <c r="I233" s="14"/>
      <c r="J233" s="21"/>
      <c r="K233" s="21"/>
      <c r="L233" s="4"/>
      <c r="M233" s="21"/>
      <c r="N233" s="21"/>
      <c r="O233" s="22"/>
      <c r="P233" s="22"/>
      <c r="Q233" s="21"/>
      <c r="R233" s="21"/>
      <c r="S233" s="22"/>
      <c r="T233" s="22"/>
      <c r="U233" s="21"/>
      <c r="V233" s="21"/>
      <c r="W233" s="14"/>
      <c r="X233" s="22"/>
      <c r="Y233" s="22"/>
      <c r="Z233" s="21"/>
      <c r="AA233" s="21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1"/>
      <c r="AP233" s="21"/>
      <c r="AQ233" s="22"/>
      <c r="AR233" s="22"/>
      <c r="AS233" s="21"/>
      <c r="AT233" s="21"/>
      <c r="AU233" s="22"/>
      <c r="AV233" s="22"/>
      <c r="AW233" s="22"/>
      <c r="AX233" s="22"/>
      <c r="AY233" s="22"/>
      <c r="AZ233" s="22"/>
      <c r="BA233" s="21"/>
      <c r="BB233" s="22"/>
      <c r="BC233" s="22"/>
      <c r="BD233" s="21"/>
      <c r="BE233" s="22"/>
      <c r="BF233" s="22"/>
      <c r="BG233" s="21"/>
      <c r="BH233" s="21"/>
      <c r="BI233" s="15">
        <f t="shared" si="3"/>
        <v>13658</v>
      </c>
    </row>
    <row r="234" spans="1:61" x14ac:dyDescent="0.25">
      <c r="A234" s="4" t="s">
        <v>37</v>
      </c>
      <c r="B234" s="23">
        <v>210020301</v>
      </c>
      <c r="C234" s="14">
        <v>5329719.3000000007</v>
      </c>
      <c r="D234" s="14">
        <v>214264</v>
      </c>
      <c r="E234" s="14">
        <v>5329719.3</v>
      </c>
      <c r="F234" s="14">
        <v>214264</v>
      </c>
      <c r="G234" s="21">
        <v>209875.15999999997</v>
      </c>
      <c r="H234" s="14"/>
      <c r="I234" s="14"/>
      <c r="J234" s="21">
        <v>66212.78</v>
      </c>
      <c r="K234" s="21">
        <v>6676</v>
      </c>
      <c r="L234" s="4"/>
      <c r="M234" s="21">
        <v>13663.720000000001</v>
      </c>
      <c r="N234" s="21">
        <v>315</v>
      </c>
      <c r="O234" s="22"/>
      <c r="P234" s="22"/>
      <c r="Q234" s="21">
        <v>490111.88</v>
      </c>
      <c r="R234" s="21">
        <v>15309</v>
      </c>
      <c r="S234" s="22"/>
      <c r="T234" s="22"/>
      <c r="U234" s="21">
        <v>206443.04</v>
      </c>
      <c r="V234" s="21">
        <v>11830</v>
      </c>
      <c r="W234" s="14"/>
      <c r="X234" s="22"/>
      <c r="Y234" s="22"/>
      <c r="Z234" s="21">
        <v>45.870000000000005</v>
      </c>
      <c r="AA234" s="21">
        <v>60</v>
      </c>
      <c r="AB234" s="22"/>
      <c r="AC234" s="22"/>
      <c r="AD234" s="22">
        <v>5855.619999999999</v>
      </c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1">
        <v>21313.300000000003</v>
      </c>
      <c r="AP234" s="21">
        <v>159</v>
      </c>
      <c r="AQ234" s="22"/>
      <c r="AR234" s="22"/>
      <c r="AS234" s="21"/>
      <c r="AT234" s="21"/>
      <c r="AU234" s="22"/>
      <c r="AV234" s="22"/>
      <c r="AW234" s="22"/>
      <c r="AX234" s="22"/>
      <c r="AY234" s="22"/>
      <c r="AZ234" s="22">
        <v>1544.4499999999998</v>
      </c>
      <c r="BA234" s="21"/>
      <c r="BB234" s="22">
        <v>1056.26</v>
      </c>
      <c r="BC234" s="22">
        <v>52</v>
      </c>
      <c r="BD234" s="21">
        <v>24</v>
      </c>
      <c r="BE234" s="22"/>
      <c r="BF234" s="22"/>
      <c r="BG234" s="21">
        <v>23375</v>
      </c>
      <c r="BH234" s="21">
        <v>2461</v>
      </c>
      <c r="BI234" s="15">
        <f t="shared" si="3"/>
        <v>6620366.3799999999</v>
      </c>
    </row>
    <row r="235" spans="1:61" x14ac:dyDescent="0.25">
      <c r="A235" s="4" t="s">
        <v>101</v>
      </c>
      <c r="B235" s="23">
        <v>210000013</v>
      </c>
      <c r="C235" s="14">
        <v>2058</v>
      </c>
      <c r="D235" s="14">
        <v>20442.849999999999</v>
      </c>
      <c r="E235" s="14">
        <v>2188</v>
      </c>
      <c r="F235" s="14">
        <v>20442.849999999999</v>
      </c>
      <c r="G235" s="21">
        <v>101144.13000000002</v>
      </c>
      <c r="H235" s="14"/>
      <c r="I235" s="14"/>
      <c r="J235" s="21"/>
      <c r="K235" s="21"/>
      <c r="L235" s="4"/>
      <c r="M235" s="21"/>
      <c r="N235" s="21"/>
      <c r="O235" s="22"/>
      <c r="P235" s="22"/>
      <c r="Q235" s="21"/>
      <c r="R235" s="21"/>
      <c r="S235" s="22"/>
      <c r="T235" s="22"/>
      <c r="U235" s="21"/>
      <c r="V235" s="21"/>
      <c r="W235" s="14"/>
      <c r="X235" s="22"/>
      <c r="Y235" s="22"/>
      <c r="Z235" s="21"/>
      <c r="AA235" s="21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1"/>
      <c r="AP235" s="21"/>
      <c r="AQ235" s="22"/>
      <c r="AR235" s="22"/>
      <c r="AS235" s="21"/>
      <c r="AT235" s="21"/>
      <c r="AU235" s="22"/>
      <c r="AV235" s="22"/>
      <c r="AW235" s="22"/>
      <c r="AX235" s="22"/>
      <c r="AY235" s="22"/>
      <c r="AZ235" s="22"/>
      <c r="BA235" s="21"/>
      <c r="BB235" s="22"/>
      <c r="BC235" s="22"/>
      <c r="BD235" s="21"/>
      <c r="BE235" s="22"/>
      <c r="BF235" s="22"/>
      <c r="BG235" s="21"/>
      <c r="BH235" s="21"/>
      <c r="BI235" s="15">
        <f t="shared" si="3"/>
        <v>123644.98000000001</v>
      </c>
    </row>
    <row r="236" spans="1:61" x14ac:dyDescent="0.25">
      <c r="A236" s="4" t="s">
        <v>133</v>
      </c>
      <c r="B236" s="23">
        <v>10020301</v>
      </c>
      <c r="C236" s="14">
        <v>12127740.940000003</v>
      </c>
      <c r="D236" s="14">
        <v>163401</v>
      </c>
      <c r="E236" s="14">
        <v>12127740.940000003</v>
      </c>
      <c r="F236" s="14">
        <v>163401</v>
      </c>
      <c r="G236" s="21">
        <v>7687.79</v>
      </c>
      <c r="H236" s="14"/>
      <c r="I236" s="14"/>
      <c r="J236" s="21">
        <v>151358.49</v>
      </c>
      <c r="K236" s="21">
        <v>16751</v>
      </c>
      <c r="L236" s="4"/>
      <c r="M236" s="21"/>
      <c r="N236" s="21"/>
      <c r="O236" s="22"/>
      <c r="P236" s="22"/>
      <c r="Q236" s="21"/>
      <c r="R236" s="21"/>
      <c r="S236" s="22"/>
      <c r="T236" s="22"/>
      <c r="U236" s="21">
        <v>561023.73</v>
      </c>
      <c r="V236" s="21">
        <v>10947</v>
      </c>
      <c r="W236" s="14"/>
      <c r="X236" s="22"/>
      <c r="Y236" s="22"/>
      <c r="Z236" s="21">
        <v>4005.7699999999995</v>
      </c>
      <c r="AA236" s="21">
        <v>594</v>
      </c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1">
        <v>84051.83</v>
      </c>
      <c r="AP236" s="21">
        <v>382</v>
      </c>
      <c r="AQ236" s="22">
        <v>204.95999999999998</v>
      </c>
      <c r="AR236" s="22">
        <v>8</v>
      </c>
      <c r="AS236" s="21"/>
      <c r="AT236" s="21"/>
      <c r="AU236" s="22"/>
      <c r="AV236" s="22"/>
      <c r="AW236" s="22"/>
      <c r="AX236" s="22"/>
      <c r="AY236" s="22"/>
      <c r="AZ236" s="22"/>
      <c r="BA236" s="21"/>
      <c r="BB236" s="22"/>
      <c r="BC236" s="22"/>
      <c r="BD236" s="21"/>
      <c r="BE236" s="22"/>
      <c r="BF236" s="22"/>
      <c r="BG236" s="21">
        <v>16805.439999999999</v>
      </c>
      <c r="BH236" s="21">
        <v>1121</v>
      </c>
      <c r="BI236" s="15">
        <f t="shared" si="3"/>
        <v>13146082.950000001</v>
      </c>
    </row>
    <row r="237" spans="1:61" x14ac:dyDescent="0.25">
      <c r="A237" s="4" t="s">
        <v>134</v>
      </c>
      <c r="B237" s="23">
        <v>10020302</v>
      </c>
      <c r="C237" s="14">
        <v>1548642.1400000001</v>
      </c>
      <c r="D237" s="14">
        <v>22460</v>
      </c>
      <c r="E237" s="14">
        <v>1548642.1400000001</v>
      </c>
      <c r="F237" s="14">
        <v>22460</v>
      </c>
      <c r="G237" s="21"/>
      <c r="H237" s="14"/>
      <c r="I237" s="14"/>
      <c r="J237" s="21">
        <v>1617.5400000000002</v>
      </c>
      <c r="K237" s="21">
        <v>148</v>
      </c>
      <c r="L237" s="4"/>
      <c r="M237" s="21"/>
      <c r="N237" s="21"/>
      <c r="O237" s="22"/>
      <c r="P237" s="22"/>
      <c r="Q237" s="21"/>
      <c r="R237" s="21"/>
      <c r="S237" s="22"/>
      <c r="T237" s="22"/>
      <c r="U237" s="21">
        <v>16999.22</v>
      </c>
      <c r="V237" s="21">
        <v>663</v>
      </c>
      <c r="W237" s="14"/>
      <c r="X237" s="22"/>
      <c r="Y237" s="22"/>
      <c r="Z237" s="21"/>
      <c r="AA237" s="21"/>
      <c r="AB237" s="22"/>
      <c r="AC237" s="22"/>
      <c r="AD237" s="22"/>
      <c r="AE237" s="22"/>
      <c r="AF237" s="22"/>
      <c r="AG237" s="22"/>
      <c r="AH237" s="22"/>
      <c r="AI237" s="22">
        <v>14.74</v>
      </c>
      <c r="AJ237" s="22"/>
      <c r="AK237" s="22"/>
      <c r="AL237" s="22"/>
      <c r="AM237" s="22"/>
      <c r="AN237" s="22"/>
      <c r="AO237" s="21"/>
      <c r="AP237" s="21"/>
      <c r="AQ237" s="22"/>
      <c r="AR237" s="22"/>
      <c r="AS237" s="21"/>
      <c r="AT237" s="21"/>
      <c r="AU237" s="22"/>
      <c r="AV237" s="22"/>
      <c r="AW237" s="22"/>
      <c r="AX237" s="22"/>
      <c r="AY237" s="22"/>
      <c r="AZ237" s="22"/>
      <c r="BA237" s="21"/>
      <c r="BB237" s="22"/>
      <c r="BC237" s="22"/>
      <c r="BD237" s="21"/>
      <c r="BE237" s="22"/>
      <c r="BF237" s="22"/>
      <c r="BG237" s="21">
        <v>2095.61</v>
      </c>
      <c r="BH237" s="21">
        <v>62</v>
      </c>
      <c r="BI237" s="15">
        <f t="shared" si="3"/>
        <v>1592702.2500000005</v>
      </c>
    </row>
    <row r="238" spans="1:61" x14ac:dyDescent="0.25">
      <c r="A238" s="4" t="s">
        <v>39</v>
      </c>
      <c r="B238" s="23">
        <v>10000234</v>
      </c>
      <c r="C238" s="14">
        <v>22352802.259999998</v>
      </c>
      <c r="D238" s="14">
        <v>387365</v>
      </c>
      <c r="E238" s="14">
        <v>22352802.259999998</v>
      </c>
      <c r="F238" s="14">
        <v>387365</v>
      </c>
      <c r="G238" s="21">
        <v>1139438.3999999999</v>
      </c>
      <c r="H238" s="14">
        <v>450114.4</v>
      </c>
      <c r="I238" s="14">
        <v>450114.4</v>
      </c>
      <c r="J238" s="21">
        <v>178941.21000000002</v>
      </c>
      <c r="K238" s="21">
        <v>17205</v>
      </c>
      <c r="L238" s="4">
        <v>748.71</v>
      </c>
      <c r="M238" s="21">
        <v>207558.32000000004</v>
      </c>
      <c r="N238" s="21">
        <v>724</v>
      </c>
      <c r="O238" s="22">
        <v>4894556.1399999997</v>
      </c>
      <c r="P238" s="22">
        <v>8832</v>
      </c>
      <c r="Q238" s="21">
        <v>912402.52</v>
      </c>
      <c r="R238" s="21">
        <v>27062</v>
      </c>
      <c r="S238" s="22">
        <v>1786301.12</v>
      </c>
      <c r="T238" s="22">
        <v>117640</v>
      </c>
      <c r="U238" s="21">
        <v>7608647.9800000004</v>
      </c>
      <c r="V238" s="21">
        <v>322298</v>
      </c>
      <c r="W238" s="22">
        <v>1832.1900000000003</v>
      </c>
      <c r="X238" s="22"/>
      <c r="Y238" s="22"/>
      <c r="Z238" s="21">
        <v>230.89</v>
      </c>
      <c r="AA238" s="21">
        <v>116</v>
      </c>
      <c r="AB238" s="22"/>
      <c r="AC238" s="22"/>
      <c r="AD238" s="22">
        <v>51355.369999999995</v>
      </c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1">
        <v>980307.01</v>
      </c>
      <c r="AP238" s="21">
        <v>8384</v>
      </c>
      <c r="AQ238" s="22">
        <v>1977604.7200000002</v>
      </c>
      <c r="AR238" s="22">
        <v>10752</v>
      </c>
      <c r="AS238" s="21">
        <v>3274115.87</v>
      </c>
      <c r="AT238" s="21">
        <v>43218</v>
      </c>
      <c r="AU238" s="22"/>
      <c r="AV238" s="22"/>
      <c r="AW238" s="22"/>
      <c r="AX238" s="22"/>
      <c r="AY238" s="22"/>
      <c r="AZ238" s="22">
        <f>20172.99+4921.53</f>
        <v>25094.52</v>
      </c>
      <c r="BA238" s="21"/>
      <c r="BB238" s="22">
        <v>2937.1799999999994</v>
      </c>
      <c r="BC238" s="22">
        <v>132</v>
      </c>
      <c r="BD238" s="21">
        <v>1767.86</v>
      </c>
      <c r="BE238" s="22">
        <v>115990.17000000001</v>
      </c>
      <c r="BF238" s="22"/>
      <c r="BG238" s="21">
        <v>205990.89</v>
      </c>
      <c r="BH238" s="21">
        <v>12525</v>
      </c>
      <c r="BI238" s="15">
        <f t="shared" si="3"/>
        <v>47124990.730000004</v>
      </c>
    </row>
    <row r="239" spans="1:61" x14ac:dyDescent="0.25">
      <c r="A239" s="4" t="s">
        <v>135</v>
      </c>
      <c r="B239" s="23">
        <v>10021301</v>
      </c>
      <c r="C239" s="14">
        <v>98401.419999999984</v>
      </c>
      <c r="D239" s="14">
        <v>8897</v>
      </c>
      <c r="E239" s="14">
        <v>98401.42</v>
      </c>
      <c r="F239" s="14">
        <v>8897</v>
      </c>
      <c r="G239" s="21"/>
      <c r="H239" s="14"/>
      <c r="I239" s="14"/>
      <c r="J239" s="21">
        <v>956958.09999999986</v>
      </c>
      <c r="K239" s="21">
        <v>80200</v>
      </c>
      <c r="L239" s="4">
        <v>87.5</v>
      </c>
      <c r="M239" s="21"/>
      <c r="N239" s="21"/>
      <c r="O239" s="22"/>
      <c r="P239" s="22"/>
      <c r="Q239" s="21"/>
      <c r="R239" s="21"/>
      <c r="S239" s="22"/>
      <c r="T239" s="22"/>
      <c r="U239" s="21"/>
      <c r="V239" s="21"/>
      <c r="W239" s="14"/>
      <c r="X239" s="22"/>
      <c r="Y239" s="22"/>
      <c r="Z239" s="21">
        <v>10.32</v>
      </c>
      <c r="AA239" s="21">
        <v>176</v>
      </c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1"/>
      <c r="AP239" s="21"/>
      <c r="AQ239" s="22"/>
      <c r="AR239" s="22"/>
      <c r="AS239" s="21"/>
      <c r="AT239" s="21"/>
      <c r="AU239" s="22"/>
      <c r="AV239" s="22"/>
      <c r="AW239" s="22"/>
      <c r="AX239" s="22">
        <v>77</v>
      </c>
      <c r="AY239" s="22">
        <v>0</v>
      </c>
      <c r="AZ239" s="22">
        <v>3770.4300000000003</v>
      </c>
      <c r="BA239" s="21"/>
      <c r="BB239" s="22"/>
      <c r="BC239" s="22"/>
      <c r="BD239" s="21">
        <v>483.84</v>
      </c>
      <c r="BE239" s="22"/>
      <c r="BF239" s="22"/>
      <c r="BG239" s="21">
        <v>22341.89</v>
      </c>
      <c r="BH239" s="21">
        <v>1764</v>
      </c>
      <c r="BI239" s="15">
        <f t="shared" si="3"/>
        <v>1173167.5</v>
      </c>
    </row>
    <row r="240" spans="1:61" x14ac:dyDescent="0.25">
      <c r="A240" s="4" t="s">
        <v>271</v>
      </c>
      <c r="B240" s="23">
        <v>10019111</v>
      </c>
      <c r="C240" s="14">
        <v>45041.91</v>
      </c>
      <c r="D240" s="14">
        <v>44</v>
      </c>
      <c r="E240" s="14">
        <v>45041.91</v>
      </c>
      <c r="F240" s="14">
        <v>44</v>
      </c>
      <c r="G240" s="21"/>
      <c r="H240" s="14"/>
      <c r="I240" s="14"/>
      <c r="J240" s="21"/>
      <c r="K240" s="21"/>
      <c r="L240" s="4"/>
      <c r="M240" s="21"/>
      <c r="N240" s="21"/>
      <c r="O240" s="22"/>
      <c r="P240" s="22"/>
      <c r="Q240" s="21"/>
      <c r="R240" s="21"/>
      <c r="S240" s="22"/>
      <c r="T240" s="22"/>
      <c r="U240" s="21"/>
      <c r="V240" s="21"/>
      <c r="W240" s="14"/>
      <c r="X240" s="22"/>
      <c r="Y240" s="22"/>
      <c r="Z240" s="21"/>
      <c r="AA240" s="21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1"/>
      <c r="AP240" s="21"/>
      <c r="AQ240" s="22"/>
      <c r="AR240" s="22"/>
      <c r="AS240" s="21"/>
      <c r="AT240" s="21"/>
      <c r="AU240" s="22"/>
      <c r="AV240" s="22"/>
      <c r="AW240" s="22"/>
      <c r="AX240" s="22"/>
      <c r="AY240" s="22"/>
      <c r="AZ240" s="22"/>
      <c r="BA240" s="21"/>
      <c r="BB240" s="22"/>
      <c r="BC240" s="22"/>
      <c r="BD240" s="21"/>
      <c r="BE240" s="22"/>
      <c r="BF240" s="22"/>
      <c r="BG240" s="21"/>
      <c r="BH240" s="21"/>
      <c r="BI240" s="15">
        <f t="shared" si="3"/>
        <v>45085.91</v>
      </c>
    </row>
    <row r="241" spans="1:61" x14ac:dyDescent="0.25">
      <c r="A241" s="4" t="s">
        <v>130</v>
      </c>
      <c r="B241" s="23">
        <v>10001535</v>
      </c>
      <c r="C241" s="14">
        <v>6827408.0699999994</v>
      </c>
      <c r="D241" s="14">
        <v>179354</v>
      </c>
      <c r="E241" s="14">
        <v>6827408.0699999994</v>
      </c>
      <c r="F241" s="14">
        <v>179354</v>
      </c>
      <c r="G241" s="21">
        <v>18558.86</v>
      </c>
      <c r="H241" s="14"/>
      <c r="I241" s="14"/>
      <c r="J241" s="21">
        <v>128660.57999999999</v>
      </c>
      <c r="K241" s="21">
        <v>14960</v>
      </c>
      <c r="L241" s="4"/>
      <c r="M241" s="21"/>
      <c r="N241" s="21"/>
      <c r="O241" s="22"/>
      <c r="P241" s="22"/>
      <c r="Q241" s="21"/>
      <c r="R241" s="21"/>
      <c r="S241" s="22"/>
      <c r="T241" s="22"/>
      <c r="U241" s="21">
        <v>98401.150000000023</v>
      </c>
      <c r="V241" s="21">
        <v>1635</v>
      </c>
      <c r="W241" s="14"/>
      <c r="X241" s="22">
        <v>130029.42000000001</v>
      </c>
      <c r="Y241" s="22"/>
      <c r="Z241" s="21">
        <v>1816.2199999999998</v>
      </c>
      <c r="AA241" s="21">
        <v>278</v>
      </c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1"/>
      <c r="AP241" s="21"/>
      <c r="AQ241" s="22"/>
      <c r="AR241" s="22"/>
      <c r="AS241" s="21"/>
      <c r="AT241" s="21"/>
      <c r="AU241" s="22"/>
      <c r="AV241" s="22"/>
      <c r="AW241" s="22"/>
      <c r="AX241" s="22"/>
      <c r="AY241" s="22"/>
      <c r="AZ241" s="22"/>
      <c r="BA241" s="21"/>
      <c r="BB241" s="22"/>
      <c r="BC241" s="22"/>
      <c r="BD241" s="21"/>
      <c r="BE241" s="22"/>
      <c r="BF241" s="22">
        <v>11894.4</v>
      </c>
      <c r="BG241" s="21">
        <v>144734.44</v>
      </c>
      <c r="BH241" s="21">
        <v>8883</v>
      </c>
      <c r="BI241" s="15">
        <f t="shared" si="3"/>
        <v>7566613.1399999997</v>
      </c>
    </row>
    <row r="242" spans="1:61" x14ac:dyDescent="0.25">
      <c r="A242" s="4" t="s">
        <v>112</v>
      </c>
      <c r="B242" s="23">
        <v>680200034</v>
      </c>
      <c r="C242" s="14">
        <v>147698.82999999999</v>
      </c>
      <c r="D242" s="14">
        <v>4104</v>
      </c>
      <c r="E242" s="14">
        <v>147698.82999999999</v>
      </c>
      <c r="F242" s="14">
        <v>4104</v>
      </c>
      <c r="G242" s="21"/>
      <c r="H242" s="14"/>
      <c r="I242" s="14"/>
      <c r="J242" s="21">
        <v>5095.9000000000015</v>
      </c>
      <c r="K242" s="21">
        <v>1048</v>
      </c>
      <c r="L242" s="4"/>
      <c r="M242" s="21"/>
      <c r="N242" s="21"/>
      <c r="O242" s="22"/>
      <c r="P242" s="22"/>
      <c r="Q242" s="21"/>
      <c r="R242" s="21"/>
      <c r="S242" s="22"/>
      <c r="T242" s="22"/>
      <c r="U242" s="21"/>
      <c r="V242" s="21"/>
      <c r="W242" s="14"/>
      <c r="X242" s="22"/>
      <c r="Y242" s="22"/>
      <c r="Z242" s="21"/>
      <c r="AA242" s="21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1"/>
      <c r="AP242" s="21"/>
      <c r="AQ242" s="22"/>
      <c r="AR242" s="22"/>
      <c r="AS242" s="21"/>
      <c r="AT242" s="21"/>
      <c r="AU242" s="22"/>
      <c r="AV242" s="22"/>
      <c r="AW242" s="22"/>
      <c r="AX242" s="22"/>
      <c r="AY242" s="22"/>
      <c r="AZ242" s="22"/>
      <c r="BA242" s="21"/>
      <c r="BB242" s="22"/>
      <c r="BC242" s="22"/>
      <c r="BD242" s="21"/>
      <c r="BE242" s="22"/>
      <c r="BF242" s="22"/>
      <c r="BG242" s="21"/>
      <c r="BH242" s="21"/>
      <c r="BI242" s="15">
        <f t="shared" si="3"/>
        <v>157946.73000000001</v>
      </c>
    </row>
    <row r="243" spans="1:61" x14ac:dyDescent="0.25">
      <c r="A243" s="4" t="s">
        <v>73</v>
      </c>
      <c r="B243" s="23">
        <v>620200019</v>
      </c>
      <c r="C243" s="14">
        <v>6831.3</v>
      </c>
      <c r="D243" s="14">
        <v>19952</v>
      </c>
      <c r="E243" s="14">
        <v>6831.3</v>
      </c>
      <c r="F243" s="14">
        <v>19952</v>
      </c>
      <c r="G243" s="21">
        <v>153065.40000000002</v>
      </c>
      <c r="H243" s="14"/>
      <c r="I243" s="14"/>
      <c r="J243" s="21"/>
      <c r="K243" s="21"/>
      <c r="L243" s="4"/>
      <c r="M243" s="21"/>
      <c r="N243" s="21"/>
      <c r="O243" s="22"/>
      <c r="P243" s="22"/>
      <c r="Q243" s="21"/>
      <c r="R243" s="21"/>
      <c r="S243" s="22"/>
      <c r="T243" s="22"/>
      <c r="U243" s="21"/>
      <c r="V243" s="21"/>
      <c r="W243" s="14"/>
      <c r="X243" s="22"/>
      <c r="Y243" s="22"/>
      <c r="Z243" s="21"/>
      <c r="AA243" s="21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1"/>
      <c r="AP243" s="21"/>
      <c r="AQ243" s="22"/>
      <c r="AR243" s="22"/>
      <c r="AS243" s="21"/>
      <c r="AT243" s="21"/>
      <c r="AU243" s="22"/>
      <c r="AV243" s="22"/>
      <c r="AW243" s="22"/>
      <c r="AX243" s="22"/>
      <c r="AY243" s="22"/>
      <c r="AZ243" s="22"/>
      <c r="BA243" s="21"/>
      <c r="BB243" s="22"/>
      <c r="BC243" s="22"/>
      <c r="BD243" s="21"/>
      <c r="BE243" s="22"/>
      <c r="BF243" s="22"/>
      <c r="BG243" s="21"/>
      <c r="BH243" s="21"/>
      <c r="BI243" s="15">
        <f t="shared" si="3"/>
        <v>179848.70000000004</v>
      </c>
    </row>
    <row r="244" spans="1:61" x14ac:dyDescent="0.25">
      <c r="A244" s="4" t="s">
        <v>323</v>
      </c>
      <c r="B244" s="23">
        <v>741400012</v>
      </c>
      <c r="C244" s="14">
        <v>86832.700000000012</v>
      </c>
      <c r="D244" s="14">
        <v>1204</v>
      </c>
      <c r="E244" s="14">
        <v>86832.7</v>
      </c>
      <c r="F244" s="14">
        <v>1204</v>
      </c>
      <c r="G244" s="21"/>
      <c r="H244" s="14"/>
      <c r="I244" s="14"/>
      <c r="J244" s="21"/>
      <c r="K244" s="21"/>
      <c r="L244" s="4"/>
      <c r="M244" s="21"/>
      <c r="N244" s="21"/>
      <c r="O244" s="22"/>
      <c r="P244" s="22"/>
      <c r="Q244" s="21"/>
      <c r="R244" s="21"/>
      <c r="S244" s="22"/>
      <c r="T244" s="22"/>
      <c r="U244" s="21"/>
      <c r="V244" s="21"/>
      <c r="W244" s="14"/>
      <c r="X244" s="22"/>
      <c r="Y244" s="22"/>
      <c r="Z244" s="21"/>
      <c r="AA244" s="21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1"/>
      <c r="AP244" s="21"/>
      <c r="AQ244" s="22"/>
      <c r="AR244" s="22"/>
      <c r="AS244" s="21"/>
      <c r="AT244" s="21"/>
      <c r="AU244" s="22"/>
      <c r="AV244" s="22"/>
      <c r="AW244" s="22"/>
      <c r="AX244" s="22"/>
      <c r="AY244" s="22"/>
      <c r="AZ244" s="22"/>
      <c r="BA244" s="21"/>
      <c r="BB244" s="22"/>
      <c r="BC244" s="22"/>
      <c r="BD244" s="21"/>
      <c r="BE244" s="22"/>
      <c r="BF244" s="22"/>
      <c r="BG244" s="21"/>
      <c r="BH244" s="21"/>
      <c r="BI244" s="15">
        <f t="shared" si="3"/>
        <v>88036.700000000026</v>
      </c>
    </row>
    <row r="245" spans="1:61" x14ac:dyDescent="0.25">
      <c r="A245" s="4" t="s">
        <v>221</v>
      </c>
      <c r="B245" s="23">
        <v>460200042</v>
      </c>
      <c r="C245" s="14">
        <v>6798.77</v>
      </c>
      <c r="D245" s="14">
        <v>13020</v>
      </c>
      <c r="E245" s="14">
        <v>6798.77</v>
      </c>
      <c r="F245" s="14">
        <v>13020</v>
      </c>
      <c r="G245" s="21">
        <v>80915.3</v>
      </c>
      <c r="H245" s="14"/>
      <c r="I245" s="14"/>
      <c r="J245" s="21"/>
      <c r="K245" s="21"/>
      <c r="L245" s="4"/>
      <c r="M245" s="21"/>
      <c r="N245" s="21"/>
      <c r="O245" s="22"/>
      <c r="P245" s="22"/>
      <c r="Q245" s="21"/>
      <c r="R245" s="21"/>
      <c r="S245" s="22"/>
      <c r="T245" s="22"/>
      <c r="U245" s="21"/>
      <c r="V245" s="21"/>
      <c r="W245" s="14"/>
      <c r="X245" s="22"/>
      <c r="Y245" s="22"/>
      <c r="Z245" s="21"/>
      <c r="AA245" s="21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1"/>
      <c r="AP245" s="21"/>
      <c r="AQ245" s="22"/>
      <c r="AR245" s="22"/>
      <c r="AS245" s="21"/>
      <c r="AT245" s="21"/>
      <c r="AU245" s="22"/>
      <c r="AV245" s="22"/>
      <c r="AW245" s="22"/>
      <c r="AX245" s="22"/>
      <c r="AY245" s="22"/>
      <c r="AZ245" s="22"/>
      <c r="BA245" s="21"/>
      <c r="BB245" s="22"/>
      <c r="BC245" s="22"/>
      <c r="BD245" s="21"/>
      <c r="BE245" s="22"/>
      <c r="BF245" s="22"/>
      <c r="BG245" s="21">
        <v>0</v>
      </c>
      <c r="BH245" s="21">
        <v>44</v>
      </c>
      <c r="BI245" s="15">
        <f t="shared" si="3"/>
        <v>100778.06999999999</v>
      </c>
    </row>
    <row r="246" spans="1:61" x14ac:dyDescent="0.25">
      <c r="A246" s="4" t="s">
        <v>219</v>
      </c>
      <c r="B246" s="23">
        <v>400200027</v>
      </c>
      <c r="C246" s="14">
        <v>0</v>
      </c>
      <c r="D246" s="14">
        <v>17740</v>
      </c>
      <c r="E246" s="14">
        <v>0</v>
      </c>
      <c r="F246" s="14">
        <v>17740</v>
      </c>
      <c r="G246" s="21">
        <v>101144.12999999998</v>
      </c>
      <c r="H246" s="14"/>
      <c r="I246" s="14"/>
      <c r="J246" s="21"/>
      <c r="K246" s="21"/>
      <c r="L246" s="4"/>
      <c r="M246" s="21"/>
      <c r="N246" s="21"/>
      <c r="O246" s="22"/>
      <c r="P246" s="22"/>
      <c r="Q246" s="21"/>
      <c r="R246" s="21"/>
      <c r="S246" s="22"/>
      <c r="T246" s="22"/>
      <c r="U246" s="21"/>
      <c r="V246" s="21"/>
      <c r="W246" s="14"/>
      <c r="X246" s="22"/>
      <c r="Y246" s="22"/>
      <c r="Z246" s="21"/>
      <c r="AA246" s="21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1"/>
      <c r="AP246" s="21"/>
      <c r="AQ246" s="22"/>
      <c r="AR246" s="22"/>
      <c r="AS246" s="21"/>
      <c r="AT246" s="21"/>
      <c r="AU246" s="22"/>
      <c r="AV246" s="22"/>
      <c r="AW246" s="22"/>
      <c r="AX246" s="22"/>
      <c r="AY246" s="22"/>
      <c r="AZ246" s="22"/>
      <c r="BA246" s="21"/>
      <c r="BB246" s="22"/>
      <c r="BC246" s="22"/>
      <c r="BD246" s="21"/>
      <c r="BE246" s="22"/>
      <c r="BF246" s="22"/>
      <c r="BG246" s="21"/>
      <c r="BH246" s="21"/>
      <c r="BI246" s="15">
        <f t="shared" si="3"/>
        <v>118884.12999999998</v>
      </c>
    </row>
    <row r="247" spans="1:61" x14ac:dyDescent="0.25">
      <c r="A247" s="4" t="s">
        <v>215</v>
      </c>
      <c r="B247" s="23">
        <v>90077431</v>
      </c>
      <c r="C247" s="14">
        <v>156508.12000000002</v>
      </c>
      <c r="D247" s="14">
        <v>2684</v>
      </c>
      <c r="E247" s="14">
        <v>156508.12</v>
      </c>
      <c r="F247" s="14">
        <v>2684</v>
      </c>
      <c r="G247" s="21"/>
      <c r="H247" s="14"/>
      <c r="I247" s="14"/>
      <c r="J247" s="21">
        <v>5342.0499999999993</v>
      </c>
      <c r="K247" s="21">
        <v>916</v>
      </c>
      <c r="L247" s="4"/>
      <c r="M247" s="21"/>
      <c r="N247" s="21"/>
      <c r="O247" s="22"/>
      <c r="P247" s="22"/>
      <c r="Q247" s="21"/>
      <c r="R247" s="21"/>
      <c r="S247" s="22"/>
      <c r="T247" s="22"/>
      <c r="U247" s="21"/>
      <c r="V247" s="21"/>
      <c r="W247" s="14"/>
      <c r="X247" s="22"/>
      <c r="Y247" s="22"/>
      <c r="Z247" s="21"/>
      <c r="AA247" s="21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1"/>
      <c r="AP247" s="21"/>
      <c r="AQ247" s="22"/>
      <c r="AR247" s="22"/>
      <c r="AS247" s="21"/>
      <c r="AT247" s="21"/>
      <c r="AU247" s="22"/>
      <c r="AV247" s="22"/>
      <c r="AW247" s="22"/>
      <c r="AX247" s="22"/>
      <c r="AY247" s="22"/>
      <c r="AZ247" s="22"/>
      <c r="BA247" s="21"/>
      <c r="BB247" s="22"/>
      <c r="BC247" s="22"/>
      <c r="BD247" s="21"/>
      <c r="BE247" s="22"/>
      <c r="BF247" s="22"/>
      <c r="BG247" s="21"/>
      <c r="BH247" s="21"/>
      <c r="BI247" s="15">
        <f t="shared" si="3"/>
        <v>165450.16999999998</v>
      </c>
    </row>
    <row r="248" spans="1:61" x14ac:dyDescent="0.25">
      <c r="A248" s="4" t="s">
        <v>469</v>
      </c>
      <c r="B248" s="23">
        <v>801200001</v>
      </c>
      <c r="C248" s="14">
        <v>1284491.7799999998</v>
      </c>
      <c r="D248" s="14">
        <v>38685</v>
      </c>
      <c r="E248" s="14">
        <v>1284492.21</v>
      </c>
      <c r="F248" s="14">
        <v>38685</v>
      </c>
      <c r="G248" s="21">
        <v>252041.32000000004</v>
      </c>
      <c r="H248" s="14"/>
      <c r="I248" s="14"/>
      <c r="J248" s="21">
        <v>34744.06</v>
      </c>
      <c r="K248" s="21">
        <v>6014</v>
      </c>
      <c r="L248" s="4"/>
      <c r="M248" s="21"/>
      <c r="N248" s="21"/>
      <c r="O248" s="22"/>
      <c r="P248" s="22"/>
      <c r="Q248" s="21"/>
      <c r="R248" s="21"/>
      <c r="S248" s="22"/>
      <c r="T248" s="22"/>
      <c r="U248" s="21">
        <v>7557.41</v>
      </c>
      <c r="V248" s="21">
        <v>90</v>
      </c>
      <c r="W248" s="14"/>
      <c r="X248" s="22"/>
      <c r="Y248" s="22"/>
      <c r="Z248" s="21">
        <v>351.65000000000003</v>
      </c>
      <c r="AA248" s="21">
        <v>16</v>
      </c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1"/>
      <c r="AP248" s="21"/>
      <c r="AQ248" s="22"/>
      <c r="AR248" s="22"/>
      <c r="AS248" s="21"/>
      <c r="AT248" s="21"/>
      <c r="AU248" s="22"/>
      <c r="AV248" s="22"/>
      <c r="AW248" s="22"/>
      <c r="AX248" s="22"/>
      <c r="AY248" s="22"/>
      <c r="AZ248" s="22">
        <v>1988.76</v>
      </c>
      <c r="BA248" s="21"/>
      <c r="BB248" s="22"/>
      <c r="BC248" s="22"/>
      <c r="BD248" s="21">
        <v>76</v>
      </c>
      <c r="BE248" s="22"/>
      <c r="BF248" s="22">
        <v>5664</v>
      </c>
      <c r="BG248" s="21">
        <v>3458.8</v>
      </c>
      <c r="BH248" s="21">
        <v>212</v>
      </c>
      <c r="BI248" s="15">
        <f t="shared" si="3"/>
        <v>1635390.7799999993</v>
      </c>
    </row>
    <row r="249" spans="1:61" x14ac:dyDescent="0.25">
      <c r="A249" s="4" t="s">
        <v>79</v>
      </c>
      <c r="B249" s="23">
        <v>840200047</v>
      </c>
      <c r="C249" s="14">
        <v>956001.67</v>
      </c>
      <c r="D249" s="14">
        <v>42761</v>
      </c>
      <c r="E249" s="14">
        <v>956195.1</v>
      </c>
      <c r="F249" s="14">
        <v>42763</v>
      </c>
      <c r="G249" s="21">
        <v>285839.16000000003</v>
      </c>
      <c r="H249" s="14"/>
      <c r="I249" s="14"/>
      <c r="J249" s="21">
        <v>26532.520000000004</v>
      </c>
      <c r="K249" s="21">
        <v>4264</v>
      </c>
      <c r="L249" s="4"/>
      <c r="M249" s="21"/>
      <c r="N249" s="21"/>
      <c r="O249" s="22"/>
      <c r="P249" s="22"/>
      <c r="Q249" s="21"/>
      <c r="R249" s="21"/>
      <c r="S249" s="22"/>
      <c r="T249" s="22"/>
      <c r="U249" s="21"/>
      <c r="V249" s="21"/>
      <c r="W249" s="14"/>
      <c r="X249" s="22"/>
      <c r="Y249" s="22"/>
      <c r="Z249" s="21"/>
      <c r="AA249" s="21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1"/>
      <c r="AP249" s="21"/>
      <c r="AQ249" s="22">
        <v>51.81</v>
      </c>
      <c r="AR249" s="22">
        <v>0</v>
      </c>
      <c r="AS249" s="21"/>
      <c r="AT249" s="21"/>
      <c r="AU249" s="22"/>
      <c r="AV249" s="22"/>
      <c r="AW249" s="22"/>
      <c r="AX249" s="22"/>
      <c r="AY249" s="22"/>
      <c r="AZ249" s="22">
        <v>20</v>
      </c>
      <c r="BA249" s="21"/>
      <c r="BB249" s="22"/>
      <c r="BC249" s="22"/>
      <c r="BD249" s="21">
        <v>12</v>
      </c>
      <c r="BE249" s="22"/>
      <c r="BF249" s="22"/>
      <c r="BG249" s="21">
        <v>1340.3</v>
      </c>
      <c r="BH249" s="21">
        <v>120</v>
      </c>
      <c r="BI249" s="15">
        <f t="shared" si="3"/>
        <v>1316942.46</v>
      </c>
    </row>
    <row r="250" spans="1:61" x14ac:dyDescent="0.25">
      <c r="A250" s="4" t="s">
        <v>301</v>
      </c>
      <c r="B250" s="23">
        <v>250000085</v>
      </c>
      <c r="C250" s="14">
        <v>25374.15</v>
      </c>
      <c r="D250" s="14">
        <v>560</v>
      </c>
      <c r="E250" s="14">
        <v>25374.15</v>
      </c>
      <c r="F250" s="14">
        <v>560</v>
      </c>
      <c r="G250" s="21"/>
      <c r="H250" s="14"/>
      <c r="I250" s="14"/>
      <c r="J250" s="21"/>
      <c r="K250" s="21"/>
      <c r="L250" s="4"/>
      <c r="M250" s="21"/>
      <c r="N250" s="21"/>
      <c r="O250" s="22"/>
      <c r="P250" s="22"/>
      <c r="Q250" s="21"/>
      <c r="R250" s="21"/>
      <c r="S250" s="22"/>
      <c r="T250" s="22"/>
      <c r="U250" s="21"/>
      <c r="V250" s="21"/>
      <c r="W250" s="14"/>
      <c r="X250" s="22"/>
      <c r="Y250" s="22"/>
      <c r="Z250" s="21"/>
      <c r="AA250" s="21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1"/>
      <c r="AP250" s="21"/>
      <c r="AQ250" s="22"/>
      <c r="AR250" s="22"/>
      <c r="AS250" s="21"/>
      <c r="AT250" s="21"/>
      <c r="AU250" s="22"/>
      <c r="AV250" s="22"/>
      <c r="AW250" s="22"/>
      <c r="AX250" s="22"/>
      <c r="AY250" s="22"/>
      <c r="AZ250" s="22"/>
      <c r="BA250" s="21"/>
      <c r="BB250" s="22"/>
      <c r="BC250" s="22"/>
      <c r="BD250" s="21"/>
      <c r="BE250" s="22"/>
      <c r="BF250" s="22"/>
      <c r="BG250" s="21"/>
      <c r="BH250" s="21"/>
      <c r="BI250" s="15">
        <f t="shared" si="3"/>
        <v>25934.15</v>
      </c>
    </row>
    <row r="251" spans="1:61" x14ac:dyDescent="0.25">
      <c r="A251" s="4" t="s">
        <v>198</v>
      </c>
      <c r="B251" s="23">
        <v>700800009</v>
      </c>
      <c r="C251" s="14">
        <v>14420.699999999999</v>
      </c>
      <c r="D251" s="14">
        <v>176</v>
      </c>
      <c r="E251" s="14">
        <v>14420.7</v>
      </c>
      <c r="F251" s="14">
        <v>176</v>
      </c>
      <c r="G251" s="21"/>
      <c r="H251" s="14"/>
      <c r="I251" s="14"/>
      <c r="J251" s="21">
        <v>35715.710000000006</v>
      </c>
      <c r="K251" s="21">
        <v>4640</v>
      </c>
      <c r="L251" s="4"/>
      <c r="M251" s="21"/>
      <c r="N251" s="21"/>
      <c r="O251" s="22"/>
      <c r="P251" s="22"/>
      <c r="Q251" s="21"/>
      <c r="R251" s="21"/>
      <c r="S251" s="22"/>
      <c r="T251" s="22"/>
      <c r="U251" s="21">
        <v>76.88</v>
      </c>
      <c r="V251" s="21">
        <v>8</v>
      </c>
      <c r="W251" s="14"/>
      <c r="X251" s="22"/>
      <c r="Y251" s="22"/>
      <c r="Z251" s="21">
        <v>1.1000000000000001</v>
      </c>
      <c r="AA251" s="21">
        <v>0</v>
      </c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1"/>
      <c r="AP251" s="21"/>
      <c r="AQ251" s="22"/>
      <c r="AR251" s="22"/>
      <c r="AS251" s="21"/>
      <c r="AT251" s="21"/>
      <c r="AU251" s="22"/>
      <c r="AV251" s="22"/>
      <c r="AW251" s="22"/>
      <c r="AX251" s="22"/>
      <c r="AY251" s="22"/>
      <c r="AZ251" s="22"/>
      <c r="BA251" s="21"/>
      <c r="BB251" s="22"/>
      <c r="BC251" s="22"/>
      <c r="BD251" s="21"/>
      <c r="BE251" s="22"/>
      <c r="BF251" s="22"/>
      <c r="BG251" s="21">
        <v>30.24</v>
      </c>
      <c r="BH251" s="21">
        <v>8</v>
      </c>
      <c r="BI251" s="15">
        <f t="shared" si="3"/>
        <v>55076.630000000034</v>
      </c>
    </row>
    <row r="252" spans="1:61" x14ac:dyDescent="0.25">
      <c r="A252" s="4" t="s">
        <v>163</v>
      </c>
      <c r="B252" s="23">
        <v>130064003</v>
      </c>
      <c r="C252" s="14">
        <v>721397.06</v>
      </c>
      <c r="D252" s="14">
        <v>24595</v>
      </c>
      <c r="E252" s="14">
        <v>721397.06</v>
      </c>
      <c r="F252" s="14">
        <v>24595</v>
      </c>
      <c r="G252" s="21"/>
      <c r="H252" s="14"/>
      <c r="I252" s="14"/>
      <c r="J252" s="21">
        <v>272.3</v>
      </c>
      <c r="K252" s="21">
        <v>56</v>
      </c>
      <c r="L252" s="4"/>
      <c r="M252" s="21"/>
      <c r="N252" s="21"/>
      <c r="O252" s="22"/>
      <c r="P252" s="22"/>
      <c r="Q252" s="21"/>
      <c r="R252" s="21"/>
      <c r="S252" s="22"/>
      <c r="T252" s="22"/>
      <c r="U252" s="21">
        <v>93766.300000000017</v>
      </c>
      <c r="V252" s="21">
        <v>3478</v>
      </c>
      <c r="W252" s="14"/>
      <c r="X252" s="22"/>
      <c r="Y252" s="22"/>
      <c r="Z252" s="21"/>
      <c r="AA252" s="21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1"/>
      <c r="AP252" s="21"/>
      <c r="AQ252" s="22"/>
      <c r="AR252" s="22"/>
      <c r="AS252" s="21"/>
      <c r="AT252" s="21"/>
      <c r="AU252" s="22"/>
      <c r="AV252" s="22"/>
      <c r="AW252" s="22"/>
      <c r="AX252" s="22"/>
      <c r="AY252" s="22"/>
      <c r="AZ252" s="22"/>
      <c r="BA252" s="21"/>
      <c r="BB252" s="22"/>
      <c r="BC252" s="22"/>
      <c r="BD252" s="21"/>
      <c r="BE252" s="22"/>
      <c r="BF252" s="22"/>
      <c r="BG252" s="21">
        <v>2207.0100000000002</v>
      </c>
      <c r="BH252" s="21">
        <v>144</v>
      </c>
      <c r="BI252" s="15">
        <f t="shared" si="3"/>
        <v>845915.67000000016</v>
      </c>
    </row>
    <row r="253" spans="1:61" x14ac:dyDescent="0.25">
      <c r="A253" s="4" t="s">
        <v>174</v>
      </c>
      <c r="B253" s="23">
        <v>250000021</v>
      </c>
      <c r="C253" s="14">
        <v>116902.51000000001</v>
      </c>
      <c r="D253" s="14">
        <v>1500</v>
      </c>
      <c r="E253" s="14">
        <v>116902.51</v>
      </c>
      <c r="F253" s="14">
        <v>1500</v>
      </c>
      <c r="G253" s="21"/>
      <c r="H253" s="14"/>
      <c r="I253" s="14"/>
      <c r="J253" s="21">
        <v>836.34999999999991</v>
      </c>
      <c r="K253" s="21">
        <v>172</v>
      </c>
      <c r="L253" s="4"/>
      <c r="M253" s="21"/>
      <c r="N253" s="21"/>
      <c r="O253" s="22"/>
      <c r="P253" s="22"/>
      <c r="Q253" s="21"/>
      <c r="R253" s="21"/>
      <c r="S253" s="22"/>
      <c r="T253" s="22"/>
      <c r="U253" s="21"/>
      <c r="V253" s="21"/>
      <c r="W253" s="14"/>
      <c r="X253" s="22"/>
      <c r="Y253" s="22"/>
      <c r="Z253" s="21"/>
      <c r="AA253" s="21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1"/>
      <c r="AP253" s="21"/>
      <c r="AQ253" s="22"/>
      <c r="AR253" s="22"/>
      <c r="AS253" s="21"/>
      <c r="AT253" s="21"/>
      <c r="AU253" s="22"/>
      <c r="AV253" s="22"/>
      <c r="AW253" s="22"/>
      <c r="AX253" s="22"/>
      <c r="AY253" s="22"/>
      <c r="AZ253" s="22"/>
      <c r="BA253" s="21"/>
      <c r="BB253" s="22"/>
      <c r="BC253" s="22"/>
      <c r="BD253" s="21"/>
      <c r="BE253" s="22"/>
      <c r="BF253" s="22"/>
      <c r="BG253" s="21"/>
      <c r="BH253" s="21"/>
      <c r="BI253" s="15">
        <f t="shared" si="3"/>
        <v>119410.86000000003</v>
      </c>
    </row>
    <row r="254" spans="1:61" x14ac:dyDescent="0.25">
      <c r="A254" s="4" t="s">
        <v>203</v>
      </c>
      <c r="B254" s="23">
        <v>941600020</v>
      </c>
      <c r="C254" s="14">
        <v>487223.56</v>
      </c>
      <c r="D254" s="14">
        <v>18380</v>
      </c>
      <c r="E254" s="14">
        <v>487223.56</v>
      </c>
      <c r="F254" s="14">
        <v>18380</v>
      </c>
      <c r="G254" s="21">
        <v>373168.16000000003</v>
      </c>
      <c r="H254" s="14"/>
      <c r="I254" s="14"/>
      <c r="J254" s="21">
        <v>40158.420000000006</v>
      </c>
      <c r="K254" s="21">
        <v>4056</v>
      </c>
      <c r="L254" s="4"/>
      <c r="M254" s="21"/>
      <c r="N254" s="21"/>
      <c r="O254" s="22"/>
      <c r="P254" s="22"/>
      <c r="Q254" s="21"/>
      <c r="R254" s="21"/>
      <c r="S254" s="22"/>
      <c r="T254" s="22"/>
      <c r="U254" s="21"/>
      <c r="V254" s="21"/>
      <c r="W254" s="14"/>
      <c r="X254" s="22"/>
      <c r="Y254" s="22"/>
      <c r="Z254" s="21">
        <v>153.13</v>
      </c>
      <c r="AA254" s="21">
        <v>32</v>
      </c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1"/>
      <c r="AP254" s="21"/>
      <c r="AQ254" s="22"/>
      <c r="AR254" s="22"/>
      <c r="AS254" s="21"/>
      <c r="AT254" s="21"/>
      <c r="AU254" s="22"/>
      <c r="AV254" s="22"/>
      <c r="AW254" s="22"/>
      <c r="AX254" s="22"/>
      <c r="AY254" s="22"/>
      <c r="AZ254" s="22"/>
      <c r="BA254" s="21"/>
      <c r="BB254" s="22"/>
      <c r="BC254" s="22"/>
      <c r="BD254" s="21"/>
      <c r="BE254" s="22"/>
      <c r="BF254" s="22"/>
      <c r="BG254" s="21"/>
      <c r="BH254" s="21"/>
      <c r="BI254" s="15">
        <f t="shared" si="3"/>
        <v>923171.26999999979</v>
      </c>
    </row>
    <row r="255" spans="1:61" x14ac:dyDescent="0.25">
      <c r="A255" s="4" t="s">
        <v>232</v>
      </c>
      <c r="B255" s="23">
        <v>170077445</v>
      </c>
      <c r="C255" s="14">
        <v>37880.78</v>
      </c>
      <c r="D255" s="14">
        <v>1136</v>
      </c>
      <c r="E255" s="14">
        <v>38282.629999999997</v>
      </c>
      <c r="F255" s="14">
        <v>1152</v>
      </c>
      <c r="G255" s="21"/>
      <c r="H255" s="14"/>
      <c r="I255" s="14"/>
      <c r="J255" s="21"/>
      <c r="K255" s="21"/>
      <c r="L255" s="4"/>
      <c r="M255" s="21"/>
      <c r="N255" s="21"/>
      <c r="O255" s="22"/>
      <c r="P255" s="22"/>
      <c r="Q255" s="21"/>
      <c r="R255" s="21"/>
      <c r="S255" s="22"/>
      <c r="T255" s="22"/>
      <c r="U255" s="21"/>
      <c r="V255" s="21"/>
      <c r="W255" s="14"/>
      <c r="X255" s="22"/>
      <c r="Y255" s="22"/>
      <c r="Z255" s="21"/>
      <c r="AA255" s="21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1"/>
      <c r="AP255" s="21"/>
      <c r="AQ255" s="22"/>
      <c r="AR255" s="22"/>
      <c r="AS255" s="21"/>
      <c r="AT255" s="21"/>
      <c r="AU255" s="22"/>
      <c r="AV255" s="22"/>
      <c r="AW255" s="22"/>
      <c r="AX255" s="22"/>
      <c r="AY255" s="22"/>
      <c r="AZ255" s="22"/>
      <c r="BA255" s="21"/>
      <c r="BB255" s="22"/>
      <c r="BC255" s="22"/>
      <c r="BD255" s="21"/>
      <c r="BE255" s="22"/>
      <c r="BF255" s="22"/>
      <c r="BG255" s="21"/>
      <c r="BH255" s="21"/>
      <c r="BI255" s="15">
        <f t="shared" si="3"/>
        <v>39016.780000000006</v>
      </c>
    </row>
    <row r="256" spans="1:61" x14ac:dyDescent="0.25">
      <c r="A256" s="4" t="s">
        <v>167</v>
      </c>
      <c r="B256" s="23">
        <v>801400002</v>
      </c>
      <c r="C256" s="14">
        <v>261499.43000000002</v>
      </c>
      <c r="D256" s="14">
        <v>12919</v>
      </c>
      <c r="E256" s="14">
        <v>261499.43000000002</v>
      </c>
      <c r="F256" s="14">
        <v>12919</v>
      </c>
      <c r="G256" s="21">
        <v>354609.3</v>
      </c>
      <c r="H256" s="14"/>
      <c r="I256" s="14"/>
      <c r="J256" s="21">
        <v>2475</v>
      </c>
      <c r="K256" s="21">
        <v>396</v>
      </c>
      <c r="L256" s="4"/>
      <c r="M256" s="21"/>
      <c r="N256" s="21"/>
      <c r="O256" s="22"/>
      <c r="P256" s="22"/>
      <c r="Q256" s="21"/>
      <c r="R256" s="21"/>
      <c r="S256" s="22"/>
      <c r="T256" s="22"/>
      <c r="U256" s="21">
        <v>224.01</v>
      </c>
      <c r="V256" s="21">
        <v>63</v>
      </c>
      <c r="W256" s="14"/>
      <c r="X256" s="22"/>
      <c r="Y256" s="22"/>
      <c r="Z256" s="21"/>
      <c r="AA256" s="21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1"/>
      <c r="AP256" s="21"/>
      <c r="AQ256" s="22"/>
      <c r="AR256" s="22"/>
      <c r="AS256" s="21"/>
      <c r="AT256" s="21"/>
      <c r="AU256" s="22"/>
      <c r="AV256" s="22"/>
      <c r="AW256" s="22"/>
      <c r="AX256" s="22"/>
      <c r="AY256" s="22"/>
      <c r="AZ256" s="22"/>
      <c r="BA256" s="21"/>
      <c r="BB256" s="22"/>
      <c r="BC256" s="22"/>
      <c r="BD256" s="21"/>
      <c r="BE256" s="22"/>
      <c r="BF256" s="22"/>
      <c r="BG256" s="21">
        <v>98.04</v>
      </c>
      <c r="BH256" s="21">
        <v>8</v>
      </c>
      <c r="BI256" s="15">
        <f t="shared" si="3"/>
        <v>632291.78000000014</v>
      </c>
    </row>
    <row r="257" spans="1:61" x14ac:dyDescent="0.25">
      <c r="A257" s="4" t="s">
        <v>76</v>
      </c>
      <c r="B257" s="23">
        <v>620200060</v>
      </c>
      <c r="C257" s="14">
        <v>33010</v>
      </c>
      <c r="D257" s="14">
        <v>1212</v>
      </c>
      <c r="E257" s="14">
        <v>33062.47</v>
      </c>
      <c r="F257" s="14">
        <v>1220</v>
      </c>
      <c r="G257" s="21"/>
      <c r="H257" s="14"/>
      <c r="I257" s="14"/>
      <c r="J257" s="21"/>
      <c r="K257" s="21"/>
      <c r="L257" s="4"/>
      <c r="M257" s="21"/>
      <c r="N257" s="21"/>
      <c r="O257" s="22"/>
      <c r="P257" s="22"/>
      <c r="Q257" s="21"/>
      <c r="R257" s="21"/>
      <c r="S257" s="22"/>
      <c r="T257" s="22"/>
      <c r="U257" s="21"/>
      <c r="V257" s="21"/>
      <c r="W257" s="14"/>
      <c r="X257" s="22"/>
      <c r="Y257" s="22"/>
      <c r="Z257" s="21"/>
      <c r="AA257" s="21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1"/>
      <c r="AP257" s="21"/>
      <c r="AQ257" s="22"/>
      <c r="AR257" s="22"/>
      <c r="AS257" s="21"/>
      <c r="AT257" s="21"/>
      <c r="AU257" s="22"/>
      <c r="AV257" s="22"/>
      <c r="AW257" s="22"/>
      <c r="AX257" s="22"/>
      <c r="AY257" s="22"/>
      <c r="AZ257" s="22"/>
      <c r="BA257" s="21"/>
      <c r="BB257" s="22"/>
      <c r="BC257" s="22"/>
      <c r="BD257" s="21"/>
      <c r="BE257" s="22"/>
      <c r="BF257" s="22"/>
      <c r="BG257" s="21"/>
      <c r="BH257" s="21"/>
      <c r="BI257" s="15">
        <f t="shared" si="3"/>
        <v>34222</v>
      </c>
    </row>
    <row r="258" spans="1:61" x14ac:dyDescent="0.25">
      <c r="A258" s="4" t="s">
        <v>244</v>
      </c>
      <c r="B258" s="23">
        <v>50000025</v>
      </c>
      <c r="C258" s="14">
        <v>119529.47</v>
      </c>
      <c r="D258" s="14">
        <v>5612</v>
      </c>
      <c r="E258" s="14">
        <v>119529.47</v>
      </c>
      <c r="F258" s="14">
        <v>5612</v>
      </c>
      <c r="G258" s="21"/>
      <c r="H258" s="14"/>
      <c r="I258" s="14"/>
      <c r="J258" s="21"/>
      <c r="K258" s="21"/>
      <c r="L258" s="4"/>
      <c r="M258" s="21"/>
      <c r="N258" s="21"/>
      <c r="O258" s="22"/>
      <c r="P258" s="22"/>
      <c r="Q258" s="21"/>
      <c r="R258" s="21"/>
      <c r="S258" s="22"/>
      <c r="T258" s="22"/>
      <c r="U258" s="21"/>
      <c r="V258" s="21"/>
      <c r="W258" s="14"/>
      <c r="X258" s="22"/>
      <c r="Y258" s="22"/>
      <c r="Z258" s="21"/>
      <c r="AA258" s="21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1"/>
      <c r="AP258" s="21"/>
      <c r="AQ258" s="22"/>
      <c r="AR258" s="22"/>
      <c r="AS258" s="21"/>
      <c r="AT258" s="21"/>
      <c r="AU258" s="22"/>
      <c r="AV258" s="22"/>
      <c r="AW258" s="22"/>
      <c r="AX258" s="22"/>
      <c r="AY258" s="22"/>
      <c r="AZ258" s="22"/>
      <c r="BA258" s="21"/>
      <c r="BB258" s="22"/>
      <c r="BC258" s="22"/>
      <c r="BD258" s="21"/>
      <c r="BE258" s="22"/>
      <c r="BF258" s="22"/>
      <c r="BG258" s="21">
        <v>591.21</v>
      </c>
      <c r="BH258" s="21">
        <v>68</v>
      </c>
      <c r="BI258" s="15">
        <f t="shared" si="3"/>
        <v>125800.68</v>
      </c>
    </row>
    <row r="259" spans="1:61" x14ac:dyDescent="0.25">
      <c r="A259" s="4" t="s">
        <v>169</v>
      </c>
      <c r="B259" s="23">
        <v>801600003</v>
      </c>
      <c r="C259" s="14">
        <v>1468366.74</v>
      </c>
      <c r="D259" s="14">
        <v>40424</v>
      </c>
      <c r="E259" s="14">
        <v>1468366.74</v>
      </c>
      <c r="F259" s="14">
        <v>40424</v>
      </c>
      <c r="G259" s="21">
        <v>167165.46000000002</v>
      </c>
      <c r="H259" s="14"/>
      <c r="I259" s="14"/>
      <c r="J259" s="21">
        <v>173.79999999999998</v>
      </c>
      <c r="K259" s="21">
        <v>60</v>
      </c>
      <c r="L259" s="4"/>
      <c r="M259" s="21"/>
      <c r="N259" s="21"/>
      <c r="O259" s="22"/>
      <c r="P259" s="22"/>
      <c r="Q259" s="21"/>
      <c r="R259" s="21"/>
      <c r="S259" s="22"/>
      <c r="T259" s="22"/>
      <c r="U259" s="21">
        <v>62655.569999999992</v>
      </c>
      <c r="V259" s="21">
        <v>2113</v>
      </c>
      <c r="W259" s="14"/>
      <c r="X259" s="22"/>
      <c r="Y259" s="22"/>
      <c r="Z259" s="21">
        <v>0</v>
      </c>
      <c r="AA259" s="21">
        <v>400</v>
      </c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1">
        <v>15945.930000000002</v>
      </c>
      <c r="AP259" s="21">
        <v>112</v>
      </c>
      <c r="AQ259" s="22"/>
      <c r="AR259" s="22"/>
      <c r="AS259" s="21"/>
      <c r="AT259" s="21"/>
      <c r="AU259" s="22"/>
      <c r="AV259" s="22"/>
      <c r="AW259" s="22"/>
      <c r="AX259" s="22"/>
      <c r="AY259" s="22"/>
      <c r="AZ259" s="22"/>
      <c r="BA259" s="21"/>
      <c r="BB259" s="22"/>
      <c r="BC259" s="22"/>
      <c r="BD259" s="21"/>
      <c r="BE259" s="22"/>
      <c r="BF259" s="22"/>
      <c r="BG259" s="21">
        <v>7522.04</v>
      </c>
      <c r="BH259" s="21">
        <v>355</v>
      </c>
      <c r="BI259" s="15">
        <f t="shared" si="3"/>
        <v>1765293.5399999998</v>
      </c>
    </row>
    <row r="260" spans="1:61" x14ac:dyDescent="0.25">
      <c r="A260" s="4" t="s">
        <v>182</v>
      </c>
      <c r="B260" s="23">
        <v>250000180</v>
      </c>
      <c r="C260" s="14">
        <v>73333.64</v>
      </c>
      <c r="D260" s="14">
        <v>476</v>
      </c>
      <c r="E260" s="14">
        <v>73333.64</v>
      </c>
      <c r="F260" s="14">
        <v>476</v>
      </c>
      <c r="G260" s="21"/>
      <c r="H260" s="14"/>
      <c r="I260" s="14"/>
      <c r="J260" s="21">
        <v>41229.929999999993</v>
      </c>
      <c r="K260" s="21">
        <v>4924</v>
      </c>
      <c r="L260" s="4"/>
      <c r="M260" s="21"/>
      <c r="N260" s="21"/>
      <c r="O260" s="22"/>
      <c r="P260" s="22"/>
      <c r="Q260" s="21"/>
      <c r="R260" s="21"/>
      <c r="S260" s="22"/>
      <c r="T260" s="22"/>
      <c r="U260" s="21"/>
      <c r="V260" s="21"/>
      <c r="W260" s="14"/>
      <c r="X260" s="22"/>
      <c r="Y260" s="22"/>
      <c r="Z260" s="21"/>
      <c r="AA260" s="21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1"/>
      <c r="AP260" s="21"/>
      <c r="AQ260" s="22"/>
      <c r="AR260" s="22"/>
      <c r="AS260" s="21"/>
      <c r="AT260" s="21"/>
      <c r="AU260" s="22"/>
      <c r="AV260" s="22"/>
      <c r="AW260" s="22"/>
      <c r="AX260" s="22"/>
      <c r="AY260" s="22"/>
      <c r="AZ260" s="22"/>
      <c r="BA260" s="21"/>
      <c r="BB260" s="22"/>
      <c r="BC260" s="22"/>
      <c r="BD260" s="21"/>
      <c r="BE260" s="22"/>
      <c r="BF260" s="22"/>
      <c r="BG260" s="21"/>
      <c r="BH260" s="21"/>
      <c r="BI260" s="15">
        <f t="shared" si="3"/>
        <v>119963.56999999999</v>
      </c>
    </row>
    <row r="261" spans="1:61" x14ac:dyDescent="0.25">
      <c r="A261" s="4" t="s">
        <v>211</v>
      </c>
      <c r="B261" s="23">
        <v>90012101</v>
      </c>
      <c r="C261" s="14">
        <v>568930.44000000006</v>
      </c>
      <c r="D261" s="14">
        <v>80307</v>
      </c>
      <c r="E261" s="14">
        <v>568930.44000000006</v>
      </c>
      <c r="F261" s="14">
        <v>80315</v>
      </c>
      <c r="G261" s="21">
        <v>424795.24999999994</v>
      </c>
      <c r="H261" s="14"/>
      <c r="I261" s="14"/>
      <c r="J261" s="21"/>
      <c r="K261" s="21"/>
      <c r="L261" s="4"/>
      <c r="M261" s="21"/>
      <c r="N261" s="21"/>
      <c r="O261" s="22"/>
      <c r="P261" s="22"/>
      <c r="Q261" s="21"/>
      <c r="R261" s="21"/>
      <c r="S261" s="22"/>
      <c r="T261" s="22"/>
      <c r="U261" s="21"/>
      <c r="V261" s="21"/>
      <c r="W261" s="14"/>
      <c r="X261" s="22">
        <v>94451.400000000009</v>
      </c>
      <c r="Y261" s="22"/>
      <c r="Z261" s="21"/>
      <c r="AA261" s="21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1"/>
      <c r="AP261" s="21"/>
      <c r="AQ261" s="22"/>
      <c r="AR261" s="22"/>
      <c r="AS261" s="21"/>
      <c r="AT261" s="21"/>
      <c r="AU261" s="22"/>
      <c r="AV261" s="22"/>
      <c r="AW261" s="22"/>
      <c r="AX261" s="22"/>
      <c r="AY261" s="22"/>
      <c r="AZ261" s="22"/>
      <c r="BA261" s="21"/>
      <c r="BB261" s="22"/>
      <c r="BC261" s="22"/>
      <c r="BD261" s="21"/>
      <c r="BE261" s="22"/>
      <c r="BF261" s="22">
        <v>39364.800000000003</v>
      </c>
      <c r="BG261" s="21">
        <v>0</v>
      </c>
      <c r="BH261" s="21">
        <v>4</v>
      </c>
      <c r="BI261" s="15">
        <f t="shared" si="3"/>
        <v>1207852.8900000001</v>
      </c>
    </row>
    <row r="262" spans="1:61" x14ac:dyDescent="0.25">
      <c r="A262" s="4" t="s">
        <v>227</v>
      </c>
      <c r="B262" s="23">
        <v>170000007</v>
      </c>
      <c r="C262" s="14">
        <v>23882.33</v>
      </c>
      <c r="D262" s="14">
        <v>500</v>
      </c>
      <c r="E262" s="14">
        <v>23882.33</v>
      </c>
      <c r="F262" s="14">
        <v>500</v>
      </c>
      <c r="G262" s="21"/>
      <c r="H262" s="14"/>
      <c r="I262" s="14"/>
      <c r="J262" s="21"/>
      <c r="K262" s="21"/>
      <c r="L262" s="4"/>
      <c r="M262" s="21"/>
      <c r="N262" s="21"/>
      <c r="O262" s="22"/>
      <c r="P262" s="22"/>
      <c r="Q262" s="21"/>
      <c r="R262" s="21"/>
      <c r="S262" s="22"/>
      <c r="T262" s="22"/>
      <c r="U262" s="21"/>
      <c r="V262" s="21"/>
      <c r="W262" s="14"/>
      <c r="X262" s="22"/>
      <c r="Y262" s="22"/>
      <c r="Z262" s="21"/>
      <c r="AA262" s="21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1"/>
      <c r="AP262" s="21"/>
      <c r="AQ262" s="22"/>
      <c r="AR262" s="22"/>
      <c r="AS262" s="21"/>
      <c r="AT262" s="21"/>
      <c r="AU262" s="22"/>
      <c r="AV262" s="22"/>
      <c r="AW262" s="22"/>
      <c r="AX262" s="22"/>
      <c r="AY262" s="22"/>
      <c r="AZ262" s="22"/>
      <c r="BA262" s="21"/>
      <c r="BB262" s="22"/>
      <c r="BC262" s="22"/>
      <c r="BD262" s="21"/>
      <c r="BE262" s="22"/>
      <c r="BF262" s="22"/>
      <c r="BG262" s="21">
        <v>163.19</v>
      </c>
      <c r="BH262" s="21">
        <v>20</v>
      </c>
      <c r="BI262" s="15">
        <f t="shared" si="3"/>
        <v>24565.520000000004</v>
      </c>
    </row>
    <row r="263" spans="1:61" x14ac:dyDescent="0.25">
      <c r="A263" s="4" t="s">
        <v>158</v>
      </c>
      <c r="B263" s="23">
        <v>19477430</v>
      </c>
      <c r="C263" s="14">
        <v>33706.39</v>
      </c>
      <c r="D263" s="14">
        <v>244</v>
      </c>
      <c r="E263" s="14">
        <v>33706.39</v>
      </c>
      <c r="F263" s="14">
        <v>244</v>
      </c>
      <c r="G263" s="21"/>
      <c r="H263" s="14"/>
      <c r="I263" s="14"/>
      <c r="J263" s="21">
        <v>26781.080000000005</v>
      </c>
      <c r="K263" s="21">
        <v>4144</v>
      </c>
      <c r="L263" s="4"/>
      <c r="M263" s="21"/>
      <c r="N263" s="21"/>
      <c r="O263" s="22"/>
      <c r="P263" s="22"/>
      <c r="Q263" s="21"/>
      <c r="R263" s="21"/>
      <c r="S263" s="22"/>
      <c r="T263" s="22"/>
      <c r="U263" s="21">
        <v>479.56</v>
      </c>
      <c r="V263" s="21">
        <v>16</v>
      </c>
      <c r="W263" s="14"/>
      <c r="X263" s="22"/>
      <c r="Y263" s="22"/>
      <c r="Z263" s="21"/>
      <c r="AA263" s="21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1"/>
      <c r="AP263" s="21"/>
      <c r="AQ263" s="22"/>
      <c r="AR263" s="22"/>
      <c r="AS263" s="21"/>
      <c r="AT263" s="21"/>
      <c r="AU263" s="22"/>
      <c r="AV263" s="22"/>
      <c r="AW263" s="22"/>
      <c r="AX263" s="22"/>
      <c r="AY263" s="22"/>
      <c r="AZ263" s="22"/>
      <c r="BA263" s="21"/>
      <c r="BB263" s="22"/>
      <c r="BC263" s="22"/>
      <c r="BD263" s="21"/>
      <c r="BE263" s="22"/>
      <c r="BF263" s="22"/>
      <c r="BG263" s="21">
        <v>1894.02</v>
      </c>
      <c r="BH263" s="21">
        <v>304</v>
      </c>
      <c r="BI263" s="15">
        <f t="shared" si="3"/>
        <v>67569.05</v>
      </c>
    </row>
    <row r="264" spans="1:61" x14ac:dyDescent="0.25">
      <c r="A264" s="4" t="s">
        <v>254</v>
      </c>
      <c r="B264" s="23">
        <v>210077428</v>
      </c>
      <c r="C264" s="14">
        <v>173754.43</v>
      </c>
      <c r="D264" s="14">
        <v>2988</v>
      </c>
      <c r="E264" s="14">
        <v>173754.43</v>
      </c>
      <c r="F264" s="14">
        <v>2988</v>
      </c>
      <c r="G264" s="21"/>
      <c r="H264" s="14"/>
      <c r="I264" s="14"/>
      <c r="J264" s="21"/>
      <c r="K264" s="21"/>
      <c r="L264" s="4"/>
      <c r="M264" s="21"/>
      <c r="N264" s="21"/>
      <c r="O264" s="22"/>
      <c r="P264" s="22"/>
      <c r="Q264" s="21"/>
      <c r="R264" s="21"/>
      <c r="S264" s="22"/>
      <c r="T264" s="22"/>
      <c r="U264" s="21"/>
      <c r="V264" s="21"/>
      <c r="W264" s="14"/>
      <c r="X264" s="22"/>
      <c r="Y264" s="22"/>
      <c r="Z264" s="21"/>
      <c r="AA264" s="21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1"/>
      <c r="AP264" s="21"/>
      <c r="AQ264" s="22"/>
      <c r="AR264" s="22"/>
      <c r="AS264" s="21"/>
      <c r="AT264" s="21"/>
      <c r="AU264" s="22"/>
      <c r="AV264" s="22"/>
      <c r="AW264" s="22"/>
      <c r="AX264" s="22"/>
      <c r="AY264" s="22"/>
      <c r="AZ264" s="22"/>
      <c r="BA264" s="21"/>
      <c r="BB264" s="22"/>
      <c r="BC264" s="22"/>
      <c r="BD264" s="21"/>
      <c r="BE264" s="22"/>
      <c r="BF264" s="22"/>
      <c r="BG264" s="21"/>
      <c r="BH264" s="21"/>
      <c r="BI264" s="15">
        <f t="shared" ref="BI264:BI327" si="4">SUM(C264:BH264)-E264-H264-F264</f>
        <v>176742.43</v>
      </c>
    </row>
    <row r="265" spans="1:61" x14ac:dyDescent="0.25">
      <c r="A265" s="4" t="s">
        <v>237</v>
      </c>
      <c r="B265" s="23">
        <v>640600017</v>
      </c>
      <c r="C265" s="14">
        <v>31590.57</v>
      </c>
      <c r="D265" s="14">
        <v>2244</v>
      </c>
      <c r="E265" s="14">
        <v>31590.57</v>
      </c>
      <c r="F265" s="14">
        <v>2244</v>
      </c>
      <c r="G265" s="21"/>
      <c r="H265" s="14"/>
      <c r="I265" s="14"/>
      <c r="J265" s="21"/>
      <c r="K265" s="21"/>
      <c r="L265" s="4"/>
      <c r="M265" s="21"/>
      <c r="N265" s="21"/>
      <c r="O265" s="22"/>
      <c r="P265" s="22"/>
      <c r="Q265" s="21"/>
      <c r="R265" s="21"/>
      <c r="S265" s="22"/>
      <c r="T265" s="22"/>
      <c r="U265" s="21"/>
      <c r="V265" s="21"/>
      <c r="W265" s="14"/>
      <c r="X265" s="22"/>
      <c r="Y265" s="22"/>
      <c r="Z265" s="21"/>
      <c r="AA265" s="21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1"/>
      <c r="AP265" s="21"/>
      <c r="AQ265" s="22"/>
      <c r="AR265" s="22"/>
      <c r="AS265" s="21"/>
      <c r="AT265" s="21"/>
      <c r="AU265" s="22"/>
      <c r="AV265" s="22"/>
      <c r="AW265" s="22"/>
      <c r="AX265" s="22"/>
      <c r="AY265" s="22"/>
      <c r="AZ265" s="22"/>
      <c r="BA265" s="21"/>
      <c r="BB265" s="22"/>
      <c r="BC265" s="22"/>
      <c r="BD265" s="21"/>
      <c r="BE265" s="22"/>
      <c r="BF265" s="22"/>
      <c r="BG265" s="21">
        <v>27.52</v>
      </c>
      <c r="BH265" s="21">
        <v>4</v>
      </c>
      <c r="BI265" s="15">
        <f t="shared" si="4"/>
        <v>33866.090000000004</v>
      </c>
    </row>
    <row r="266" spans="1:61" x14ac:dyDescent="0.25">
      <c r="A266" s="4" t="s">
        <v>285</v>
      </c>
      <c r="B266" s="23">
        <v>19377420</v>
      </c>
      <c r="C266" s="14">
        <v>48529.09</v>
      </c>
      <c r="D266" s="14">
        <v>1256</v>
      </c>
      <c r="E266" s="14">
        <v>48529.09</v>
      </c>
      <c r="F266" s="14">
        <v>1256</v>
      </c>
      <c r="G266" s="21"/>
      <c r="H266" s="14"/>
      <c r="I266" s="14"/>
      <c r="J266" s="21"/>
      <c r="K266" s="21"/>
      <c r="L266" s="4"/>
      <c r="M266" s="21"/>
      <c r="N266" s="21"/>
      <c r="O266" s="22"/>
      <c r="P266" s="22"/>
      <c r="Q266" s="21"/>
      <c r="R266" s="21"/>
      <c r="S266" s="22"/>
      <c r="T266" s="22"/>
      <c r="U266" s="21"/>
      <c r="V266" s="21"/>
      <c r="W266" s="14"/>
      <c r="X266" s="22"/>
      <c r="Y266" s="22"/>
      <c r="Z266" s="21"/>
      <c r="AA266" s="21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1"/>
      <c r="AP266" s="21"/>
      <c r="AQ266" s="22"/>
      <c r="AR266" s="22"/>
      <c r="AS266" s="21"/>
      <c r="AT266" s="21"/>
      <c r="AU266" s="22"/>
      <c r="AV266" s="22"/>
      <c r="AW266" s="22"/>
      <c r="AX266" s="22"/>
      <c r="AY266" s="22"/>
      <c r="AZ266" s="22"/>
      <c r="BA266" s="21"/>
      <c r="BB266" s="22"/>
      <c r="BC266" s="22"/>
      <c r="BD266" s="21"/>
      <c r="BE266" s="22"/>
      <c r="BF266" s="22"/>
      <c r="BG266" s="21"/>
      <c r="BH266" s="21"/>
      <c r="BI266" s="15">
        <f t="shared" si="4"/>
        <v>49785.09</v>
      </c>
    </row>
    <row r="267" spans="1:61" x14ac:dyDescent="0.25">
      <c r="A267" s="4" t="s">
        <v>171</v>
      </c>
      <c r="B267" s="23">
        <v>801600026</v>
      </c>
      <c r="C267" s="14">
        <v>92506.75</v>
      </c>
      <c r="D267" s="14">
        <v>240</v>
      </c>
      <c r="E267" s="14">
        <v>92506.75</v>
      </c>
      <c r="F267" s="14">
        <v>240</v>
      </c>
      <c r="G267" s="21"/>
      <c r="H267" s="14"/>
      <c r="I267" s="14"/>
      <c r="J267" s="21">
        <v>42758.28</v>
      </c>
      <c r="K267" s="21">
        <v>6528</v>
      </c>
      <c r="L267" s="4"/>
      <c r="M267" s="21"/>
      <c r="N267" s="21"/>
      <c r="O267" s="22"/>
      <c r="P267" s="22"/>
      <c r="Q267" s="21"/>
      <c r="R267" s="21"/>
      <c r="S267" s="22"/>
      <c r="T267" s="22"/>
      <c r="U267" s="21"/>
      <c r="V267" s="21"/>
      <c r="W267" s="14"/>
      <c r="X267" s="22"/>
      <c r="Y267" s="22"/>
      <c r="Z267" s="21">
        <v>36.340000000000003</v>
      </c>
      <c r="AA267" s="21">
        <v>4</v>
      </c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1"/>
      <c r="AP267" s="21"/>
      <c r="AQ267" s="22"/>
      <c r="AR267" s="22"/>
      <c r="AS267" s="21"/>
      <c r="AT267" s="21"/>
      <c r="AU267" s="22"/>
      <c r="AV267" s="22"/>
      <c r="AW267" s="22"/>
      <c r="AX267" s="22"/>
      <c r="AY267" s="22"/>
      <c r="AZ267" s="22"/>
      <c r="BA267" s="21"/>
      <c r="BB267" s="22"/>
      <c r="BC267" s="22"/>
      <c r="BD267" s="21"/>
      <c r="BE267" s="22"/>
      <c r="BF267" s="22"/>
      <c r="BG267" s="21"/>
      <c r="BH267" s="21"/>
      <c r="BI267" s="15">
        <f t="shared" si="4"/>
        <v>142073.37</v>
      </c>
    </row>
    <row r="268" spans="1:61" x14ac:dyDescent="0.25">
      <c r="A268" s="4" t="s">
        <v>204</v>
      </c>
      <c r="B268" s="23">
        <v>941800004</v>
      </c>
      <c r="C268" s="14">
        <v>294126.90000000002</v>
      </c>
      <c r="D268" s="14">
        <v>50121</v>
      </c>
      <c r="E268" s="14">
        <v>294126.90000000002</v>
      </c>
      <c r="F268" s="14">
        <v>50121</v>
      </c>
      <c r="G268" s="21">
        <v>223130.63000000006</v>
      </c>
      <c r="H268" s="14"/>
      <c r="I268" s="14"/>
      <c r="J268" s="21"/>
      <c r="K268" s="21"/>
      <c r="L268" s="4"/>
      <c r="M268" s="21"/>
      <c r="N268" s="21"/>
      <c r="O268" s="22"/>
      <c r="P268" s="22"/>
      <c r="Q268" s="21"/>
      <c r="R268" s="21"/>
      <c r="S268" s="22"/>
      <c r="T268" s="22"/>
      <c r="U268" s="21"/>
      <c r="V268" s="21"/>
      <c r="W268" s="14"/>
      <c r="X268" s="22"/>
      <c r="Y268" s="22"/>
      <c r="Z268" s="21"/>
      <c r="AA268" s="21"/>
      <c r="AB268" s="22">
        <v>1648.44</v>
      </c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1"/>
      <c r="AP268" s="21"/>
      <c r="AQ268" s="22"/>
      <c r="AR268" s="22"/>
      <c r="AS268" s="21"/>
      <c r="AT268" s="21"/>
      <c r="AU268" s="22"/>
      <c r="AV268" s="22"/>
      <c r="AW268" s="22"/>
      <c r="AX268" s="22"/>
      <c r="AY268" s="22"/>
      <c r="AZ268" s="22"/>
      <c r="BA268" s="21"/>
      <c r="BB268" s="22"/>
      <c r="BC268" s="22"/>
      <c r="BD268" s="21"/>
      <c r="BE268" s="22"/>
      <c r="BF268" s="22">
        <v>15009.599999999999</v>
      </c>
      <c r="BG268" s="21">
        <v>0</v>
      </c>
      <c r="BH268" s="21">
        <v>8</v>
      </c>
      <c r="BI268" s="15">
        <f t="shared" si="4"/>
        <v>584044.57000000007</v>
      </c>
    </row>
    <row r="269" spans="1:61" x14ac:dyDescent="0.25">
      <c r="A269" s="4" t="s">
        <v>191</v>
      </c>
      <c r="B269" s="23">
        <v>500200035</v>
      </c>
      <c r="C269" s="14">
        <v>123851.14</v>
      </c>
      <c r="D269" s="14">
        <v>1680</v>
      </c>
      <c r="E269" s="14">
        <v>123851.14</v>
      </c>
      <c r="F269" s="14">
        <v>1680</v>
      </c>
      <c r="G269" s="21"/>
      <c r="H269" s="14"/>
      <c r="I269" s="14"/>
      <c r="J269" s="21">
        <v>3501.0000000000005</v>
      </c>
      <c r="K269" s="21">
        <v>720</v>
      </c>
      <c r="L269" s="4"/>
      <c r="M269" s="21"/>
      <c r="N269" s="21"/>
      <c r="O269" s="22"/>
      <c r="P269" s="22"/>
      <c r="Q269" s="21"/>
      <c r="R269" s="21"/>
      <c r="S269" s="22"/>
      <c r="T269" s="22"/>
      <c r="U269" s="21"/>
      <c r="V269" s="21"/>
      <c r="W269" s="14"/>
      <c r="X269" s="22"/>
      <c r="Y269" s="22"/>
      <c r="Z269" s="21"/>
      <c r="AA269" s="21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1"/>
      <c r="AP269" s="21"/>
      <c r="AQ269" s="22"/>
      <c r="AR269" s="22"/>
      <c r="AS269" s="21"/>
      <c r="AT269" s="21"/>
      <c r="AU269" s="22"/>
      <c r="AV269" s="22"/>
      <c r="AW269" s="22"/>
      <c r="AX269" s="22"/>
      <c r="AY269" s="22"/>
      <c r="AZ269" s="22"/>
      <c r="BA269" s="21"/>
      <c r="BB269" s="22"/>
      <c r="BC269" s="22"/>
      <c r="BD269" s="21"/>
      <c r="BE269" s="22"/>
      <c r="BF269" s="22"/>
      <c r="BG269" s="21"/>
      <c r="BH269" s="21"/>
      <c r="BI269" s="15">
        <f t="shared" si="4"/>
        <v>129752.14000000001</v>
      </c>
    </row>
    <row r="270" spans="1:61" x14ac:dyDescent="0.25">
      <c r="A270" s="4" t="s">
        <v>94</v>
      </c>
      <c r="B270" s="23">
        <v>50000040</v>
      </c>
      <c r="C270" s="14">
        <v>29105</v>
      </c>
      <c r="D270" s="14">
        <v>756</v>
      </c>
      <c r="E270" s="14">
        <v>29162.57</v>
      </c>
      <c r="F270" s="14">
        <v>756</v>
      </c>
      <c r="G270" s="21"/>
      <c r="H270" s="14"/>
      <c r="I270" s="14"/>
      <c r="J270" s="21">
        <v>15508.39</v>
      </c>
      <c r="K270" s="21">
        <v>2616</v>
      </c>
      <c r="L270" s="4"/>
      <c r="M270" s="21"/>
      <c r="N270" s="21"/>
      <c r="O270" s="22"/>
      <c r="P270" s="22"/>
      <c r="Q270" s="21"/>
      <c r="R270" s="21"/>
      <c r="S270" s="22"/>
      <c r="T270" s="22"/>
      <c r="U270" s="21"/>
      <c r="V270" s="21"/>
      <c r="W270" s="14"/>
      <c r="X270" s="22"/>
      <c r="Y270" s="22"/>
      <c r="Z270" s="21">
        <v>14.74</v>
      </c>
      <c r="AA270" s="21">
        <v>4</v>
      </c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1"/>
      <c r="AP270" s="21"/>
      <c r="AQ270" s="22"/>
      <c r="AR270" s="22"/>
      <c r="AS270" s="21"/>
      <c r="AT270" s="21"/>
      <c r="AU270" s="22"/>
      <c r="AV270" s="22"/>
      <c r="AW270" s="22"/>
      <c r="AX270" s="22"/>
      <c r="AY270" s="22"/>
      <c r="AZ270" s="22"/>
      <c r="BA270" s="21"/>
      <c r="BB270" s="22"/>
      <c r="BC270" s="22"/>
      <c r="BD270" s="21"/>
      <c r="BE270" s="22"/>
      <c r="BF270" s="22"/>
      <c r="BG270" s="21"/>
      <c r="BH270" s="21"/>
      <c r="BI270" s="15">
        <f t="shared" si="4"/>
        <v>48004.13</v>
      </c>
    </row>
    <row r="271" spans="1:61" x14ac:dyDescent="0.25">
      <c r="A271" s="4" t="s">
        <v>154</v>
      </c>
      <c r="B271" s="23">
        <v>19377447</v>
      </c>
      <c r="C271" s="14">
        <v>11446.79</v>
      </c>
      <c r="D271" s="14">
        <v>324</v>
      </c>
      <c r="E271" s="14">
        <v>11446.79</v>
      </c>
      <c r="F271" s="14">
        <v>324</v>
      </c>
      <c r="G271" s="21"/>
      <c r="H271" s="14"/>
      <c r="I271" s="14"/>
      <c r="J271" s="21">
        <v>4892.37</v>
      </c>
      <c r="K271" s="21">
        <v>432</v>
      </c>
      <c r="L271" s="4"/>
      <c r="M271" s="21"/>
      <c r="N271" s="21"/>
      <c r="O271" s="22"/>
      <c r="P271" s="22"/>
      <c r="Q271" s="21"/>
      <c r="R271" s="21"/>
      <c r="S271" s="22"/>
      <c r="T271" s="22"/>
      <c r="U271" s="21"/>
      <c r="V271" s="21"/>
      <c r="W271" s="14"/>
      <c r="X271" s="22"/>
      <c r="Y271" s="22"/>
      <c r="Z271" s="21"/>
      <c r="AA271" s="21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1"/>
      <c r="AP271" s="21"/>
      <c r="AQ271" s="22"/>
      <c r="AR271" s="22"/>
      <c r="AS271" s="21"/>
      <c r="AT271" s="21"/>
      <c r="AU271" s="22"/>
      <c r="AV271" s="22"/>
      <c r="AW271" s="22"/>
      <c r="AX271" s="22"/>
      <c r="AY271" s="22"/>
      <c r="AZ271" s="22"/>
      <c r="BA271" s="21"/>
      <c r="BB271" s="22"/>
      <c r="BC271" s="22"/>
      <c r="BD271" s="21"/>
      <c r="BE271" s="22"/>
      <c r="BF271" s="22"/>
      <c r="BG271" s="21">
        <v>201.64</v>
      </c>
      <c r="BH271" s="21">
        <v>12</v>
      </c>
      <c r="BI271" s="15">
        <f t="shared" si="4"/>
        <v>17308.8</v>
      </c>
    </row>
    <row r="272" spans="1:61" x14ac:dyDescent="0.25">
      <c r="A272" s="4" t="s">
        <v>241</v>
      </c>
      <c r="B272" s="23">
        <v>901200013</v>
      </c>
      <c r="C272" s="14">
        <v>15860.28</v>
      </c>
      <c r="D272" s="14">
        <v>376</v>
      </c>
      <c r="E272" s="14">
        <v>16410.68</v>
      </c>
      <c r="F272" s="14">
        <v>380</v>
      </c>
      <c r="G272" s="21"/>
      <c r="H272" s="14"/>
      <c r="I272" s="14"/>
      <c r="J272" s="21">
        <v>311.2</v>
      </c>
      <c r="K272" s="21">
        <v>64</v>
      </c>
      <c r="L272" s="4"/>
      <c r="M272" s="21"/>
      <c r="N272" s="21"/>
      <c r="O272" s="22"/>
      <c r="P272" s="22"/>
      <c r="Q272" s="21"/>
      <c r="R272" s="21"/>
      <c r="S272" s="22"/>
      <c r="T272" s="22"/>
      <c r="U272" s="21"/>
      <c r="V272" s="21"/>
      <c r="W272" s="14"/>
      <c r="X272" s="22"/>
      <c r="Y272" s="22"/>
      <c r="Z272" s="21"/>
      <c r="AA272" s="21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1"/>
      <c r="AP272" s="21"/>
      <c r="AQ272" s="22"/>
      <c r="AR272" s="22"/>
      <c r="AS272" s="21"/>
      <c r="AT272" s="21"/>
      <c r="AU272" s="22"/>
      <c r="AV272" s="22"/>
      <c r="AW272" s="22"/>
      <c r="AX272" s="22"/>
      <c r="AY272" s="22"/>
      <c r="AZ272" s="22"/>
      <c r="BA272" s="21"/>
      <c r="BB272" s="22"/>
      <c r="BC272" s="22"/>
      <c r="BD272" s="21"/>
      <c r="BE272" s="22"/>
      <c r="BF272" s="22"/>
      <c r="BG272" s="21"/>
      <c r="BH272" s="21"/>
      <c r="BI272" s="15">
        <f t="shared" si="4"/>
        <v>16611.479999999996</v>
      </c>
    </row>
    <row r="273" spans="1:61" x14ac:dyDescent="0.25">
      <c r="A273" s="4" t="s">
        <v>291</v>
      </c>
      <c r="B273" s="23">
        <v>19477427</v>
      </c>
      <c r="C273" s="14">
        <v>31268.18</v>
      </c>
      <c r="D273" s="14">
        <v>192</v>
      </c>
      <c r="E273" s="14">
        <v>31268.18</v>
      </c>
      <c r="F273" s="14">
        <v>192</v>
      </c>
      <c r="G273" s="21"/>
      <c r="H273" s="14"/>
      <c r="I273" s="14"/>
      <c r="J273" s="21"/>
      <c r="K273" s="21"/>
      <c r="L273" s="4"/>
      <c r="M273" s="21"/>
      <c r="N273" s="21"/>
      <c r="O273" s="22"/>
      <c r="P273" s="22"/>
      <c r="Q273" s="21"/>
      <c r="R273" s="21"/>
      <c r="S273" s="22"/>
      <c r="T273" s="22"/>
      <c r="U273" s="21"/>
      <c r="V273" s="21"/>
      <c r="W273" s="14"/>
      <c r="X273" s="22"/>
      <c r="Y273" s="22"/>
      <c r="Z273" s="21"/>
      <c r="AA273" s="21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1"/>
      <c r="AP273" s="21"/>
      <c r="AQ273" s="22"/>
      <c r="AR273" s="22"/>
      <c r="AS273" s="21"/>
      <c r="AT273" s="21"/>
      <c r="AU273" s="22"/>
      <c r="AV273" s="22"/>
      <c r="AW273" s="22"/>
      <c r="AX273" s="22"/>
      <c r="AY273" s="22"/>
      <c r="AZ273" s="22"/>
      <c r="BA273" s="21"/>
      <c r="BB273" s="22"/>
      <c r="BC273" s="22"/>
      <c r="BD273" s="21"/>
      <c r="BE273" s="22"/>
      <c r="BF273" s="22"/>
      <c r="BG273" s="21"/>
      <c r="BH273" s="21"/>
      <c r="BI273" s="15">
        <f t="shared" si="4"/>
        <v>31460.18</v>
      </c>
    </row>
    <row r="274" spans="1:61" x14ac:dyDescent="0.25">
      <c r="A274" s="4" t="s">
        <v>176</v>
      </c>
      <c r="B274" s="23">
        <v>250000039</v>
      </c>
      <c r="C274" s="14">
        <v>6077.3099999999995</v>
      </c>
      <c r="D274" s="14">
        <v>68</v>
      </c>
      <c r="E274" s="14">
        <v>6077.31</v>
      </c>
      <c r="F274" s="14">
        <v>68</v>
      </c>
      <c r="G274" s="21"/>
      <c r="H274" s="14"/>
      <c r="I274" s="14"/>
      <c r="J274" s="21">
        <v>3263.3399999999997</v>
      </c>
      <c r="K274" s="21">
        <v>476</v>
      </c>
      <c r="L274" s="4"/>
      <c r="M274" s="21"/>
      <c r="N274" s="21"/>
      <c r="O274" s="22"/>
      <c r="P274" s="22"/>
      <c r="Q274" s="21"/>
      <c r="R274" s="21"/>
      <c r="S274" s="22"/>
      <c r="T274" s="22"/>
      <c r="U274" s="21"/>
      <c r="V274" s="21"/>
      <c r="W274" s="14"/>
      <c r="X274" s="22"/>
      <c r="Y274" s="22"/>
      <c r="Z274" s="21"/>
      <c r="AA274" s="21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1"/>
      <c r="AP274" s="21"/>
      <c r="AQ274" s="22"/>
      <c r="AR274" s="22"/>
      <c r="AS274" s="21"/>
      <c r="AT274" s="21"/>
      <c r="AU274" s="22"/>
      <c r="AV274" s="22"/>
      <c r="AW274" s="22"/>
      <c r="AX274" s="22"/>
      <c r="AY274" s="22"/>
      <c r="AZ274" s="22"/>
      <c r="BA274" s="21"/>
      <c r="BB274" s="22"/>
      <c r="BC274" s="22"/>
      <c r="BD274" s="21"/>
      <c r="BE274" s="22"/>
      <c r="BF274" s="22"/>
      <c r="BG274" s="21"/>
      <c r="BH274" s="21"/>
      <c r="BI274" s="15">
        <f t="shared" si="4"/>
        <v>9884.6499999999978</v>
      </c>
    </row>
    <row r="275" spans="1:61" x14ac:dyDescent="0.25">
      <c r="A275" s="4" t="s">
        <v>287</v>
      </c>
      <c r="B275" s="23">
        <v>19377452</v>
      </c>
      <c r="C275" s="14">
        <v>48518.42</v>
      </c>
      <c r="D275" s="14">
        <v>2224</v>
      </c>
      <c r="E275" s="14">
        <v>48518.42</v>
      </c>
      <c r="F275" s="14">
        <v>2224</v>
      </c>
      <c r="G275" s="21"/>
      <c r="H275" s="14"/>
      <c r="I275" s="14"/>
      <c r="J275" s="21"/>
      <c r="K275" s="21"/>
      <c r="L275" s="4"/>
      <c r="M275" s="21"/>
      <c r="N275" s="21"/>
      <c r="O275" s="22"/>
      <c r="P275" s="22"/>
      <c r="Q275" s="21"/>
      <c r="R275" s="21"/>
      <c r="S275" s="22"/>
      <c r="T275" s="22"/>
      <c r="U275" s="21"/>
      <c r="V275" s="21"/>
      <c r="W275" s="14"/>
      <c r="X275" s="22"/>
      <c r="Y275" s="22"/>
      <c r="Z275" s="21"/>
      <c r="AA275" s="21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1"/>
      <c r="AP275" s="21"/>
      <c r="AQ275" s="22"/>
      <c r="AR275" s="22"/>
      <c r="AS275" s="21"/>
      <c r="AT275" s="21"/>
      <c r="AU275" s="22"/>
      <c r="AV275" s="22"/>
      <c r="AW275" s="22"/>
      <c r="AX275" s="22"/>
      <c r="AY275" s="22"/>
      <c r="AZ275" s="22"/>
      <c r="BA275" s="21"/>
      <c r="BB275" s="22"/>
      <c r="BC275" s="22"/>
      <c r="BD275" s="21"/>
      <c r="BE275" s="22"/>
      <c r="BF275" s="22"/>
      <c r="BG275" s="21">
        <v>247.68</v>
      </c>
      <c r="BH275" s="21">
        <v>36</v>
      </c>
      <c r="BI275" s="15">
        <f t="shared" si="4"/>
        <v>51026.099999999991</v>
      </c>
    </row>
    <row r="276" spans="1:61" x14ac:dyDescent="0.25">
      <c r="A276" s="4" t="s">
        <v>35</v>
      </c>
      <c r="B276" s="23">
        <v>880200016</v>
      </c>
      <c r="C276" s="14">
        <v>1125128.1500000001</v>
      </c>
      <c r="D276" s="14">
        <v>15394</v>
      </c>
      <c r="E276" s="14">
        <v>1125128.1500000001</v>
      </c>
      <c r="F276" s="14">
        <v>15394</v>
      </c>
      <c r="G276" s="21"/>
      <c r="H276" s="14"/>
      <c r="I276" s="14"/>
      <c r="J276" s="21">
        <v>39632.47</v>
      </c>
      <c r="K276" s="21">
        <v>5755</v>
      </c>
      <c r="L276" s="4"/>
      <c r="M276" s="21">
        <v>3125.6</v>
      </c>
      <c r="N276" s="21">
        <v>66</v>
      </c>
      <c r="O276" s="22"/>
      <c r="P276" s="22"/>
      <c r="Q276" s="21"/>
      <c r="R276" s="21"/>
      <c r="S276" s="22"/>
      <c r="T276" s="22"/>
      <c r="U276" s="21">
        <v>102785.39</v>
      </c>
      <c r="V276" s="21">
        <v>630</v>
      </c>
      <c r="W276" s="14"/>
      <c r="X276" s="22">
        <v>155952.15000000002</v>
      </c>
      <c r="Y276" s="22"/>
      <c r="Z276" s="21"/>
      <c r="AA276" s="21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1">
        <v>1336.69</v>
      </c>
      <c r="AP276" s="21">
        <v>20</v>
      </c>
      <c r="AQ276" s="22">
        <v>1717.8799999999999</v>
      </c>
      <c r="AR276" s="22">
        <v>56</v>
      </c>
      <c r="AS276" s="21"/>
      <c r="AT276" s="21"/>
      <c r="AU276" s="22"/>
      <c r="AV276" s="22"/>
      <c r="AW276" s="22"/>
      <c r="AX276" s="22"/>
      <c r="AY276" s="22"/>
      <c r="AZ276" s="22">
        <v>1509.51</v>
      </c>
      <c r="BA276" s="21"/>
      <c r="BB276" s="22"/>
      <c r="BC276" s="22"/>
      <c r="BD276" s="21">
        <v>92.16</v>
      </c>
      <c r="BE276" s="22"/>
      <c r="BF276" s="22"/>
      <c r="BG276" s="21">
        <v>7293.43</v>
      </c>
      <c r="BH276" s="21">
        <v>107</v>
      </c>
      <c r="BI276" s="15">
        <f t="shared" si="4"/>
        <v>1460601.4300000004</v>
      </c>
    </row>
    <row r="277" spans="1:61" x14ac:dyDescent="0.25">
      <c r="A277" s="4" t="s">
        <v>264</v>
      </c>
      <c r="B277" s="23">
        <v>10000322</v>
      </c>
      <c r="C277" s="14">
        <v>29000.25</v>
      </c>
      <c r="D277" s="14">
        <v>144</v>
      </c>
      <c r="E277" s="14">
        <v>29000.25</v>
      </c>
      <c r="F277" s="14">
        <v>144</v>
      </c>
      <c r="G277" s="21"/>
      <c r="H277" s="14"/>
      <c r="I277" s="14"/>
      <c r="J277" s="21"/>
      <c r="K277" s="21"/>
      <c r="L277" s="4"/>
      <c r="M277" s="21"/>
      <c r="N277" s="21"/>
      <c r="O277" s="22"/>
      <c r="P277" s="22"/>
      <c r="Q277" s="21"/>
      <c r="R277" s="21"/>
      <c r="S277" s="22"/>
      <c r="T277" s="22"/>
      <c r="U277" s="21"/>
      <c r="V277" s="21"/>
      <c r="W277" s="14"/>
      <c r="X277" s="22"/>
      <c r="Y277" s="22"/>
      <c r="Z277" s="21"/>
      <c r="AA277" s="21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1"/>
      <c r="AP277" s="21"/>
      <c r="AQ277" s="22"/>
      <c r="AR277" s="22"/>
      <c r="AS277" s="21"/>
      <c r="AT277" s="21"/>
      <c r="AU277" s="22"/>
      <c r="AV277" s="22"/>
      <c r="AW277" s="22"/>
      <c r="AX277" s="22"/>
      <c r="AY277" s="22"/>
      <c r="AZ277" s="22"/>
      <c r="BA277" s="21"/>
      <c r="BB277" s="22"/>
      <c r="BC277" s="22"/>
      <c r="BD277" s="21"/>
      <c r="BE277" s="22"/>
      <c r="BF277" s="22"/>
      <c r="BG277" s="21"/>
      <c r="BH277" s="21"/>
      <c r="BI277" s="15">
        <f t="shared" si="4"/>
        <v>29144.25</v>
      </c>
    </row>
    <row r="278" spans="1:61" x14ac:dyDescent="0.25">
      <c r="A278" s="4" t="s">
        <v>256</v>
      </c>
      <c r="B278" s="23">
        <v>440800002</v>
      </c>
      <c r="C278" s="14">
        <v>31078.67</v>
      </c>
      <c r="D278" s="14">
        <v>1884</v>
      </c>
      <c r="E278" s="14">
        <v>31078.67</v>
      </c>
      <c r="F278" s="14">
        <v>1884</v>
      </c>
      <c r="G278" s="21"/>
      <c r="H278" s="14"/>
      <c r="I278" s="14"/>
      <c r="J278" s="21"/>
      <c r="K278" s="21"/>
      <c r="L278" s="4"/>
      <c r="M278" s="21"/>
      <c r="N278" s="21"/>
      <c r="O278" s="22"/>
      <c r="P278" s="22"/>
      <c r="Q278" s="21"/>
      <c r="R278" s="21"/>
      <c r="S278" s="22"/>
      <c r="T278" s="22"/>
      <c r="U278" s="21"/>
      <c r="V278" s="21"/>
      <c r="W278" s="14"/>
      <c r="X278" s="22"/>
      <c r="Y278" s="22"/>
      <c r="Z278" s="21"/>
      <c r="AA278" s="21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1"/>
      <c r="AP278" s="21"/>
      <c r="AQ278" s="22"/>
      <c r="AR278" s="22"/>
      <c r="AS278" s="21"/>
      <c r="AT278" s="21"/>
      <c r="AU278" s="22"/>
      <c r="AV278" s="22"/>
      <c r="AW278" s="22"/>
      <c r="AX278" s="22"/>
      <c r="AY278" s="22"/>
      <c r="AZ278" s="22"/>
      <c r="BA278" s="21"/>
      <c r="BB278" s="22"/>
      <c r="BC278" s="22"/>
      <c r="BD278" s="21"/>
      <c r="BE278" s="22"/>
      <c r="BF278" s="22"/>
      <c r="BG278" s="21">
        <v>55.04</v>
      </c>
      <c r="BH278" s="21">
        <v>12</v>
      </c>
      <c r="BI278" s="15">
        <f t="shared" si="4"/>
        <v>33029.709999999992</v>
      </c>
    </row>
    <row r="279" spans="1:61" x14ac:dyDescent="0.25">
      <c r="A279" s="4" t="s">
        <v>306</v>
      </c>
      <c r="B279" s="23">
        <v>660200035</v>
      </c>
      <c r="C279" s="14">
        <v>29042.14</v>
      </c>
      <c r="D279" s="14">
        <v>1012</v>
      </c>
      <c r="E279" s="14">
        <v>29042.14</v>
      </c>
      <c r="F279" s="14">
        <v>1012</v>
      </c>
      <c r="G279" s="21"/>
      <c r="H279" s="14"/>
      <c r="I279" s="14"/>
      <c r="J279" s="21"/>
      <c r="K279" s="21"/>
      <c r="L279" s="4"/>
      <c r="M279" s="21"/>
      <c r="N279" s="21"/>
      <c r="O279" s="22"/>
      <c r="P279" s="22"/>
      <c r="Q279" s="21"/>
      <c r="R279" s="21"/>
      <c r="S279" s="22"/>
      <c r="T279" s="22"/>
      <c r="U279" s="21"/>
      <c r="V279" s="21"/>
      <c r="W279" s="14"/>
      <c r="X279" s="22"/>
      <c r="Y279" s="22"/>
      <c r="Z279" s="21"/>
      <c r="AA279" s="21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1"/>
      <c r="AP279" s="21"/>
      <c r="AQ279" s="22"/>
      <c r="AR279" s="22"/>
      <c r="AS279" s="21"/>
      <c r="AT279" s="21"/>
      <c r="AU279" s="22"/>
      <c r="AV279" s="22"/>
      <c r="AW279" s="22"/>
      <c r="AX279" s="22"/>
      <c r="AY279" s="22"/>
      <c r="AZ279" s="22"/>
      <c r="BA279" s="21"/>
      <c r="BB279" s="22"/>
      <c r="BC279" s="22"/>
      <c r="BD279" s="21"/>
      <c r="BE279" s="22"/>
      <c r="BF279" s="22"/>
      <c r="BG279" s="21"/>
      <c r="BH279" s="21"/>
      <c r="BI279" s="15">
        <f t="shared" si="4"/>
        <v>30054.14</v>
      </c>
    </row>
    <row r="280" spans="1:61" x14ac:dyDescent="0.25">
      <c r="A280" s="4" t="s">
        <v>275</v>
      </c>
      <c r="B280" s="23">
        <v>10077476</v>
      </c>
      <c r="C280" s="14">
        <v>122056.73999999999</v>
      </c>
      <c r="D280" s="14">
        <v>14469.7</v>
      </c>
      <c r="E280" s="14">
        <v>122056.74</v>
      </c>
      <c r="F280" s="14">
        <v>14469.7</v>
      </c>
      <c r="G280" s="21"/>
      <c r="H280" s="14"/>
      <c r="I280" s="14"/>
      <c r="J280" s="21"/>
      <c r="K280" s="21"/>
      <c r="L280" s="4"/>
      <c r="M280" s="21"/>
      <c r="N280" s="21"/>
      <c r="O280" s="22"/>
      <c r="P280" s="22"/>
      <c r="Q280" s="21"/>
      <c r="R280" s="21"/>
      <c r="S280" s="22"/>
      <c r="T280" s="22"/>
      <c r="U280" s="21"/>
      <c r="V280" s="21"/>
      <c r="W280" s="14"/>
      <c r="X280" s="22"/>
      <c r="Y280" s="22"/>
      <c r="Z280" s="21"/>
      <c r="AA280" s="21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1"/>
      <c r="AP280" s="21"/>
      <c r="AQ280" s="22"/>
      <c r="AR280" s="22"/>
      <c r="AS280" s="21"/>
      <c r="AT280" s="21"/>
      <c r="AU280" s="22"/>
      <c r="AV280" s="22"/>
      <c r="AW280" s="22"/>
      <c r="AX280" s="22"/>
      <c r="AY280" s="22"/>
      <c r="AZ280" s="22"/>
      <c r="BA280" s="21"/>
      <c r="BB280" s="22"/>
      <c r="BC280" s="22"/>
      <c r="BD280" s="21"/>
      <c r="BE280" s="22"/>
      <c r="BF280" s="22"/>
      <c r="BG280" s="21"/>
      <c r="BH280" s="21"/>
      <c r="BI280" s="15">
        <f t="shared" si="4"/>
        <v>136526.44</v>
      </c>
    </row>
    <row r="281" spans="1:61" x14ac:dyDescent="0.25">
      <c r="A281" s="4" t="s">
        <v>310</v>
      </c>
      <c r="B281" s="23">
        <v>940200005</v>
      </c>
      <c r="C281" s="14">
        <v>43595.55</v>
      </c>
      <c r="D281" s="14">
        <v>2032</v>
      </c>
      <c r="E281" s="14">
        <v>43595.55</v>
      </c>
      <c r="F281" s="14">
        <v>2032</v>
      </c>
      <c r="G281" s="21"/>
      <c r="H281" s="14"/>
      <c r="I281" s="14"/>
      <c r="J281" s="21"/>
      <c r="K281" s="21"/>
      <c r="L281" s="4"/>
      <c r="M281" s="21"/>
      <c r="N281" s="21"/>
      <c r="O281" s="22"/>
      <c r="P281" s="22"/>
      <c r="Q281" s="21"/>
      <c r="R281" s="21"/>
      <c r="S281" s="22"/>
      <c r="T281" s="22"/>
      <c r="U281" s="21"/>
      <c r="V281" s="21"/>
      <c r="W281" s="14"/>
      <c r="X281" s="22"/>
      <c r="Y281" s="22"/>
      <c r="Z281" s="21"/>
      <c r="AA281" s="21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1"/>
      <c r="AP281" s="21"/>
      <c r="AQ281" s="22"/>
      <c r="AR281" s="22"/>
      <c r="AS281" s="21"/>
      <c r="AT281" s="21"/>
      <c r="AU281" s="22"/>
      <c r="AV281" s="22"/>
      <c r="AW281" s="22"/>
      <c r="AX281" s="22"/>
      <c r="AY281" s="22"/>
      <c r="AZ281" s="22"/>
      <c r="BA281" s="21"/>
      <c r="BB281" s="22"/>
      <c r="BC281" s="22"/>
      <c r="BD281" s="21"/>
      <c r="BE281" s="22"/>
      <c r="BF281" s="22"/>
      <c r="BG281" s="21"/>
      <c r="BH281" s="21"/>
      <c r="BI281" s="15">
        <f t="shared" si="4"/>
        <v>45627.55</v>
      </c>
    </row>
    <row r="282" spans="1:61" x14ac:dyDescent="0.25">
      <c r="A282" s="4" t="s">
        <v>270</v>
      </c>
      <c r="B282" s="23">
        <v>10011401</v>
      </c>
      <c r="C282" s="14">
        <v>1513717.8000000003</v>
      </c>
      <c r="D282" s="14">
        <v>41813</v>
      </c>
      <c r="E282" s="14">
        <v>1513717.8000000003</v>
      </c>
      <c r="F282" s="14">
        <v>41813</v>
      </c>
      <c r="G282" s="21"/>
      <c r="H282" s="14"/>
      <c r="I282" s="14"/>
      <c r="J282" s="21"/>
      <c r="K282" s="21"/>
      <c r="L282" s="4"/>
      <c r="M282" s="21"/>
      <c r="N282" s="21"/>
      <c r="O282" s="22"/>
      <c r="P282" s="22"/>
      <c r="Q282" s="21"/>
      <c r="R282" s="21"/>
      <c r="S282" s="22"/>
      <c r="T282" s="22"/>
      <c r="U282" s="21">
        <v>4882.2199999999993</v>
      </c>
      <c r="V282" s="21">
        <v>211</v>
      </c>
      <c r="W282" s="14"/>
      <c r="X282" s="22"/>
      <c r="Y282" s="22"/>
      <c r="Z282" s="21"/>
      <c r="AA282" s="21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1"/>
      <c r="AP282" s="21"/>
      <c r="AQ282" s="22"/>
      <c r="AR282" s="22"/>
      <c r="AS282" s="21"/>
      <c r="AT282" s="21"/>
      <c r="AU282" s="22"/>
      <c r="AV282" s="22"/>
      <c r="AW282" s="22"/>
      <c r="AX282" s="22"/>
      <c r="AY282" s="22"/>
      <c r="AZ282" s="22">
        <v>877.04</v>
      </c>
      <c r="BA282" s="21"/>
      <c r="BB282" s="22"/>
      <c r="BC282" s="22"/>
      <c r="BD282" s="21">
        <v>92</v>
      </c>
      <c r="BE282" s="22"/>
      <c r="BF282" s="22"/>
      <c r="BG282" s="21">
        <v>24399.09</v>
      </c>
      <c r="BH282" s="21">
        <v>1521</v>
      </c>
      <c r="BI282" s="15">
        <f t="shared" si="4"/>
        <v>1587513.1500000004</v>
      </c>
    </row>
    <row r="283" spans="1:61" x14ac:dyDescent="0.25">
      <c r="A283" s="4" t="s">
        <v>83</v>
      </c>
      <c r="B283" s="23">
        <v>900200046</v>
      </c>
      <c r="C283" s="14">
        <v>1800287.6600000001</v>
      </c>
      <c r="D283" s="14">
        <v>54582</v>
      </c>
      <c r="E283" s="14">
        <v>1800287.6600000001</v>
      </c>
      <c r="F283" s="14">
        <v>54582</v>
      </c>
      <c r="G283" s="21">
        <v>18691.869999999995</v>
      </c>
      <c r="H283" s="14"/>
      <c r="I283" s="14"/>
      <c r="J283" s="21">
        <v>1699.03</v>
      </c>
      <c r="K283" s="21">
        <v>15</v>
      </c>
      <c r="L283" s="4"/>
      <c r="M283" s="21"/>
      <c r="N283" s="21"/>
      <c r="O283" s="22"/>
      <c r="P283" s="22"/>
      <c r="Q283" s="21"/>
      <c r="R283" s="21"/>
      <c r="S283" s="22"/>
      <c r="T283" s="22"/>
      <c r="U283" s="21">
        <v>79839.600000000006</v>
      </c>
      <c r="V283" s="21">
        <v>1639</v>
      </c>
      <c r="W283" s="14"/>
      <c r="X283" s="22"/>
      <c r="Y283" s="22"/>
      <c r="Z283" s="21"/>
      <c r="AA283" s="21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1">
        <v>2659.94</v>
      </c>
      <c r="AP283" s="21">
        <v>4</v>
      </c>
      <c r="AQ283" s="22">
        <v>533.03</v>
      </c>
      <c r="AR283" s="22">
        <v>0</v>
      </c>
      <c r="AS283" s="21">
        <v>113.99000000000001</v>
      </c>
      <c r="AT283" s="21">
        <v>0</v>
      </c>
      <c r="AU283" s="22"/>
      <c r="AV283" s="22"/>
      <c r="AW283" s="22"/>
      <c r="AX283" s="22"/>
      <c r="AY283" s="22"/>
      <c r="AZ283" s="22">
        <v>687</v>
      </c>
      <c r="BA283" s="21"/>
      <c r="BB283" s="22"/>
      <c r="BC283" s="22"/>
      <c r="BD283" s="21">
        <v>72</v>
      </c>
      <c r="BE283" s="22"/>
      <c r="BF283" s="22"/>
      <c r="BG283" s="21">
        <v>2977.45</v>
      </c>
      <c r="BH283" s="21">
        <v>463</v>
      </c>
      <c r="BI283" s="15">
        <f t="shared" si="4"/>
        <v>1964264.5700000003</v>
      </c>
    </row>
    <row r="284" spans="1:61" x14ac:dyDescent="0.25">
      <c r="A284" s="4" t="s">
        <v>123</v>
      </c>
      <c r="B284" s="23">
        <v>10000289</v>
      </c>
      <c r="C284" s="14">
        <v>250145.96999999997</v>
      </c>
      <c r="D284" s="14">
        <v>10424</v>
      </c>
      <c r="E284" s="14">
        <v>250145.97</v>
      </c>
      <c r="F284" s="14">
        <v>10424</v>
      </c>
      <c r="G284" s="21"/>
      <c r="H284" s="14"/>
      <c r="I284" s="14"/>
      <c r="J284" s="21">
        <v>4494.0199999999995</v>
      </c>
      <c r="K284" s="21">
        <v>436</v>
      </c>
      <c r="L284" s="4"/>
      <c r="M284" s="21"/>
      <c r="N284" s="21"/>
      <c r="O284" s="22"/>
      <c r="P284" s="22"/>
      <c r="Q284" s="21"/>
      <c r="R284" s="21"/>
      <c r="S284" s="22"/>
      <c r="T284" s="22"/>
      <c r="U284" s="21"/>
      <c r="V284" s="21"/>
      <c r="W284" s="14"/>
      <c r="X284" s="22"/>
      <c r="Y284" s="22"/>
      <c r="Z284" s="21"/>
      <c r="AA284" s="21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1"/>
      <c r="AP284" s="21"/>
      <c r="AQ284" s="22"/>
      <c r="AR284" s="22"/>
      <c r="AS284" s="21"/>
      <c r="AT284" s="21"/>
      <c r="AU284" s="22"/>
      <c r="AV284" s="22"/>
      <c r="AW284" s="22"/>
      <c r="AX284" s="22"/>
      <c r="AY284" s="22"/>
      <c r="AZ284" s="22"/>
      <c r="BA284" s="21"/>
      <c r="BB284" s="22"/>
      <c r="BC284" s="22"/>
      <c r="BD284" s="21"/>
      <c r="BE284" s="22"/>
      <c r="BF284" s="22"/>
      <c r="BG284" s="21">
        <v>29.5</v>
      </c>
      <c r="BH284" s="21">
        <v>4</v>
      </c>
      <c r="BI284" s="15">
        <f t="shared" si="4"/>
        <v>265533.49</v>
      </c>
    </row>
    <row r="285" spans="1:61" x14ac:dyDescent="0.25">
      <c r="A285" s="4" t="s">
        <v>303</v>
      </c>
      <c r="B285" s="23">
        <v>420200066</v>
      </c>
      <c r="C285" s="14">
        <v>83809.239999999991</v>
      </c>
      <c r="D285" s="14">
        <v>1293</v>
      </c>
      <c r="E285" s="14">
        <v>83809.240000000005</v>
      </c>
      <c r="F285" s="14">
        <v>1293</v>
      </c>
      <c r="G285" s="21"/>
      <c r="H285" s="14"/>
      <c r="I285" s="14"/>
      <c r="J285" s="21"/>
      <c r="K285" s="21"/>
      <c r="L285" s="4"/>
      <c r="M285" s="21"/>
      <c r="N285" s="21"/>
      <c r="O285" s="22"/>
      <c r="P285" s="22"/>
      <c r="Q285" s="21"/>
      <c r="R285" s="21"/>
      <c r="S285" s="22"/>
      <c r="T285" s="22"/>
      <c r="U285" s="21"/>
      <c r="V285" s="21"/>
      <c r="W285" s="14"/>
      <c r="X285" s="22"/>
      <c r="Y285" s="22"/>
      <c r="Z285" s="21"/>
      <c r="AA285" s="21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1"/>
      <c r="AP285" s="21"/>
      <c r="AQ285" s="22"/>
      <c r="AR285" s="22"/>
      <c r="AS285" s="21"/>
      <c r="AT285" s="21"/>
      <c r="AU285" s="22"/>
      <c r="AV285" s="22"/>
      <c r="AW285" s="22"/>
      <c r="AX285" s="22"/>
      <c r="AY285" s="22"/>
      <c r="AZ285" s="22"/>
      <c r="BA285" s="21"/>
      <c r="BB285" s="22"/>
      <c r="BC285" s="22"/>
      <c r="BD285" s="21"/>
      <c r="BE285" s="22"/>
      <c r="BF285" s="22"/>
      <c r="BG285" s="21"/>
      <c r="BH285" s="21"/>
      <c r="BI285" s="15">
        <f t="shared" si="4"/>
        <v>85102.239999999976</v>
      </c>
    </row>
    <row r="286" spans="1:61" x14ac:dyDescent="0.25">
      <c r="A286" s="4" t="s">
        <v>288</v>
      </c>
      <c r="B286" s="23">
        <v>19464002</v>
      </c>
      <c r="C286" s="14">
        <v>188827.38999999998</v>
      </c>
      <c r="D286" s="14">
        <v>2100</v>
      </c>
      <c r="E286" s="14">
        <v>188827.38999999998</v>
      </c>
      <c r="F286" s="14">
        <v>2100</v>
      </c>
      <c r="G286" s="21"/>
      <c r="H286" s="14"/>
      <c r="I286" s="14"/>
      <c r="J286" s="21"/>
      <c r="K286" s="21"/>
      <c r="L286" s="4"/>
      <c r="M286" s="21"/>
      <c r="N286" s="21"/>
      <c r="O286" s="22"/>
      <c r="P286" s="22"/>
      <c r="Q286" s="21"/>
      <c r="R286" s="21"/>
      <c r="S286" s="22"/>
      <c r="T286" s="22"/>
      <c r="U286" s="21"/>
      <c r="V286" s="21"/>
      <c r="W286" s="14"/>
      <c r="X286" s="22"/>
      <c r="Y286" s="22"/>
      <c r="Z286" s="21"/>
      <c r="AA286" s="21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1"/>
      <c r="AP286" s="21"/>
      <c r="AQ286" s="22"/>
      <c r="AR286" s="22"/>
      <c r="AS286" s="21"/>
      <c r="AT286" s="21"/>
      <c r="AU286" s="22"/>
      <c r="AV286" s="22"/>
      <c r="AW286" s="22"/>
      <c r="AX286" s="22"/>
      <c r="AY286" s="22"/>
      <c r="AZ286" s="22"/>
      <c r="BA286" s="21"/>
      <c r="BB286" s="22"/>
      <c r="BC286" s="22"/>
      <c r="BD286" s="21"/>
      <c r="BE286" s="22"/>
      <c r="BF286" s="22"/>
      <c r="BG286" s="21"/>
      <c r="BH286" s="21"/>
      <c r="BI286" s="15">
        <f t="shared" si="4"/>
        <v>190927.38999999998</v>
      </c>
    </row>
    <row r="287" spans="1:61" x14ac:dyDescent="0.25">
      <c r="A287" s="4" t="s">
        <v>140</v>
      </c>
      <c r="B287" s="23">
        <v>10065214</v>
      </c>
      <c r="C287" s="14">
        <v>5394.67</v>
      </c>
      <c r="D287" s="14">
        <v>96</v>
      </c>
      <c r="E287" s="14">
        <v>5394.67</v>
      </c>
      <c r="F287" s="14">
        <v>96</v>
      </c>
      <c r="G287" s="21"/>
      <c r="H287" s="14"/>
      <c r="I287" s="14"/>
      <c r="J287" s="21">
        <v>91.42</v>
      </c>
      <c r="K287" s="21">
        <v>16</v>
      </c>
      <c r="L287" s="4"/>
      <c r="M287" s="21"/>
      <c r="N287" s="21"/>
      <c r="O287" s="22"/>
      <c r="P287" s="22"/>
      <c r="Q287" s="21"/>
      <c r="R287" s="21"/>
      <c r="S287" s="22"/>
      <c r="T287" s="22"/>
      <c r="U287" s="21"/>
      <c r="V287" s="21"/>
      <c r="W287" s="14"/>
      <c r="X287" s="22"/>
      <c r="Y287" s="22"/>
      <c r="Z287" s="21"/>
      <c r="AA287" s="21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1"/>
      <c r="AP287" s="21"/>
      <c r="AQ287" s="22"/>
      <c r="AR287" s="22"/>
      <c r="AS287" s="21"/>
      <c r="AT287" s="21"/>
      <c r="AU287" s="22"/>
      <c r="AV287" s="22"/>
      <c r="AW287" s="22"/>
      <c r="AX287" s="22"/>
      <c r="AY287" s="22"/>
      <c r="AZ287" s="22"/>
      <c r="BA287" s="21"/>
      <c r="BB287" s="22"/>
      <c r="BC287" s="22"/>
      <c r="BD287" s="21"/>
      <c r="BE287" s="22"/>
      <c r="BF287" s="22"/>
      <c r="BG287" s="21">
        <v>79.279999999999987</v>
      </c>
      <c r="BH287" s="21">
        <v>16</v>
      </c>
      <c r="BI287" s="15">
        <f t="shared" si="4"/>
        <v>5693.3700000000008</v>
      </c>
    </row>
    <row r="288" spans="1:61" x14ac:dyDescent="0.25">
      <c r="A288" s="4" t="s">
        <v>80</v>
      </c>
      <c r="B288" s="23">
        <v>880200024</v>
      </c>
      <c r="C288" s="14">
        <v>2537.34</v>
      </c>
      <c r="D288" s="14">
        <v>12944</v>
      </c>
      <c r="E288" s="14">
        <v>2537.34</v>
      </c>
      <c r="F288" s="14">
        <v>12944</v>
      </c>
      <c r="G288" s="21">
        <v>101144.13000000002</v>
      </c>
      <c r="H288" s="14"/>
      <c r="I288" s="14"/>
      <c r="J288" s="21"/>
      <c r="K288" s="21"/>
      <c r="L288" s="4"/>
      <c r="M288" s="21"/>
      <c r="N288" s="21"/>
      <c r="O288" s="22"/>
      <c r="P288" s="22"/>
      <c r="Q288" s="21"/>
      <c r="R288" s="21"/>
      <c r="S288" s="22"/>
      <c r="T288" s="22"/>
      <c r="U288" s="21"/>
      <c r="V288" s="21"/>
      <c r="W288" s="14"/>
      <c r="X288" s="22"/>
      <c r="Y288" s="22"/>
      <c r="Z288" s="21"/>
      <c r="AA288" s="21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1"/>
      <c r="AP288" s="21"/>
      <c r="AQ288" s="22"/>
      <c r="AR288" s="22"/>
      <c r="AS288" s="21"/>
      <c r="AT288" s="21"/>
      <c r="AU288" s="22"/>
      <c r="AV288" s="22"/>
      <c r="AW288" s="22"/>
      <c r="AX288" s="22"/>
      <c r="AY288" s="22"/>
      <c r="AZ288" s="22"/>
      <c r="BA288" s="21"/>
      <c r="BB288" s="22"/>
      <c r="BC288" s="22"/>
      <c r="BD288" s="21"/>
      <c r="BE288" s="22"/>
      <c r="BF288" s="22"/>
      <c r="BG288" s="21"/>
      <c r="BH288" s="21"/>
      <c r="BI288" s="15">
        <f t="shared" si="4"/>
        <v>116625.47000000003</v>
      </c>
    </row>
    <row r="289" spans="1:61" x14ac:dyDescent="0.25">
      <c r="A289" s="4" t="s">
        <v>180</v>
      </c>
      <c r="B289" s="23">
        <v>250000087</v>
      </c>
      <c r="C289" s="14">
        <v>555839.16</v>
      </c>
      <c r="D289" s="14">
        <v>14134</v>
      </c>
      <c r="E289" s="14">
        <v>555839.16</v>
      </c>
      <c r="F289" s="14">
        <v>14134</v>
      </c>
      <c r="G289" s="21">
        <v>14760.829999999998</v>
      </c>
      <c r="H289" s="14"/>
      <c r="I289" s="14"/>
      <c r="J289" s="21">
        <v>32215.810000000005</v>
      </c>
      <c r="K289" s="21">
        <v>3964</v>
      </c>
      <c r="L289" s="4"/>
      <c r="M289" s="21"/>
      <c r="N289" s="21"/>
      <c r="O289" s="22"/>
      <c r="P289" s="22"/>
      <c r="Q289" s="21"/>
      <c r="R289" s="21"/>
      <c r="S289" s="22"/>
      <c r="T289" s="22"/>
      <c r="U289" s="21">
        <v>12274.34</v>
      </c>
      <c r="V289" s="21">
        <v>489</v>
      </c>
      <c r="W289" s="14"/>
      <c r="X289" s="22"/>
      <c r="Y289" s="22"/>
      <c r="Z289" s="21">
        <v>14.74</v>
      </c>
      <c r="AA289" s="21">
        <v>4</v>
      </c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1"/>
      <c r="AP289" s="21"/>
      <c r="AQ289" s="22"/>
      <c r="AR289" s="22"/>
      <c r="AS289" s="21"/>
      <c r="AT289" s="21"/>
      <c r="AU289" s="22"/>
      <c r="AV289" s="22"/>
      <c r="AW289" s="22"/>
      <c r="AX289" s="22"/>
      <c r="AY289" s="22"/>
      <c r="AZ289" s="22">
        <v>4279.0200000000004</v>
      </c>
      <c r="BA289" s="21"/>
      <c r="BB289" s="22"/>
      <c r="BC289" s="22"/>
      <c r="BD289" s="21">
        <v>167.04</v>
      </c>
      <c r="BE289" s="22"/>
      <c r="BF289" s="22"/>
      <c r="BG289" s="21">
        <v>255.06</v>
      </c>
      <c r="BH289" s="21">
        <v>4</v>
      </c>
      <c r="BI289" s="15">
        <f t="shared" si="4"/>
        <v>638401.00000000035</v>
      </c>
    </row>
    <row r="290" spans="1:61" x14ac:dyDescent="0.25">
      <c r="A290" s="4" t="s">
        <v>152</v>
      </c>
      <c r="B290" s="23">
        <v>19277401</v>
      </c>
      <c r="C290" s="14">
        <v>10155.42</v>
      </c>
      <c r="D290" s="14">
        <v>88</v>
      </c>
      <c r="E290" s="14">
        <v>10155.42</v>
      </c>
      <c r="F290" s="14">
        <v>88</v>
      </c>
      <c r="G290" s="21"/>
      <c r="H290" s="14"/>
      <c r="I290" s="14"/>
      <c r="J290" s="21">
        <v>113.9</v>
      </c>
      <c r="K290" s="21">
        <v>20</v>
      </c>
      <c r="L290" s="4"/>
      <c r="M290" s="21"/>
      <c r="N290" s="21"/>
      <c r="O290" s="22"/>
      <c r="P290" s="22"/>
      <c r="Q290" s="21"/>
      <c r="R290" s="21"/>
      <c r="S290" s="22"/>
      <c r="T290" s="22"/>
      <c r="U290" s="21"/>
      <c r="V290" s="21"/>
      <c r="W290" s="14"/>
      <c r="X290" s="22"/>
      <c r="Y290" s="22"/>
      <c r="Z290" s="21"/>
      <c r="AA290" s="21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1"/>
      <c r="AP290" s="21"/>
      <c r="AQ290" s="22"/>
      <c r="AR290" s="22"/>
      <c r="AS290" s="21"/>
      <c r="AT290" s="21"/>
      <c r="AU290" s="22"/>
      <c r="AV290" s="22"/>
      <c r="AW290" s="22"/>
      <c r="AX290" s="22"/>
      <c r="AY290" s="22"/>
      <c r="AZ290" s="22"/>
      <c r="BA290" s="21"/>
      <c r="BB290" s="22"/>
      <c r="BC290" s="22"/>
      <c r="BD290" s="21"/>
      <c r="BE290" s="22"/>
      <c r="BF290" s="22"/>
      <c r="BG290" s="21">
        <v>93.72</v>
      </c>
      <c r="BH290" s="21">
        <v>12</v>
      </c>
      <c r="BI290" s="15">
        <f t="shared" si="4"/>
        <v>10483.040000000003</v>
      </c>
    </row>
    <row r="291" spans="1:61" x14ac:dyDescent="0.25">
      <c r="A291" s="4" t="s">
        <v>210</v>
      </c>
      <c r="B291" s="23">
        <v>90000115</v>
      </c>
      <c r="C291" s="14">
        <v>24951.219999999998</v>
      </c>
      <c r="D291" s="14">
        <v>428</v>
      </c>
      <c r="E291" s="14">
        <v>24951.22</v>
      </c>
      <c r="F291" s="14">
        <v>428</v>
      </c>
      <c r="G291" s="21"/>
      <c r="H291" s="14"/>
      <c r="I291" s="14"/>
      <c r="J291" s="21">
        <v>18747.98</v>
      </c>
      <c r="K291" s="21">
        <v>2884</v>
      </c>
      <c r="L291" s="4"/>
      <c r="M291" s="21"/>
      <c r="N291" s="21"/>
      <c r="O291" s="22"/>
      <c r="P291" s="22"/>
      <c r="Q291" s="21"/>
      <c r="R291" s="21"/>
      <c r="S291" s="22"/>
      <c r="T291" s="22"/>
      <c r="U291" s="21"/>
      <c r="V291" s="21"/>
      <c r="W291" s="14"/>
      <c r="X291" s="22"/>
      <c r="Y291" s="22"/>
      <c r="Z291" s="21"/>
      <c r="AA291" s="21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1"/>
      <c r="AP291" s="21"/>
      <c r="AQ291" s="22"/>
      <c r="AR291" s="22"/>
      <c r="AS291" s="21"/>
      <c r="AT291" s="21"/>
      <c r="AU291" s="22"/>
      <c r="AV291" s="22"/>
      <c r="AW291" s="22"/>
      <c r="AX291" s="22"/>
      <c r="AY291" s="22"/>
      <c r="AZ291" s="22"/>
      <c r="BA291" s="21"/>
      <c r="BB291" s="22"/>
      <c r="BC291" s="22"/>
      <c r="BD291" s="21"/>
      <c r="BE291" s="22"/>
      <c r="BF291" s="22"/>
      <c r="BG291" s="21">
        <v>49.800000000000004</v>
      </c>
      <c r="BH291" s="21">
        <v>12</v>
      </c>
      <c r="BI291" s="15">
        <f t="shared" si="4"/>
        <v>47073</v>
      </c>
    </row>
    <row r="292" spans="1:61" x14ac:dyDescent="0.25">
      <c r="A292" s="4" t="s">
        <v>199</v>
      </c>
      <c r="B292" s="23">
        <v>701800002</v>
      </c>
      <c r="C292" s="14">
        <v>63483.78</v>
      </c>
      <c r="D292" s="14">
        <v>3986</v>
      </c>
      <c r="E292" s="14">
        <v>63483.78</v>
      </c>
      <c r="F292" s="14">
        <v>3986</v>
      </c>
      <c r="G292" s="21"/>
      <c r="H292" s="14"/>
      <c r="I292" s="14"/>
      <c r="J292" s="21">
        <v>9918.9</v>
      </c>
      <c r="K292" s="21">
        <v>1668</v>
      </c>
      <c r="L292" s="4"/>
      <c r="M292" s="21"/>
      <c r="N292" s="21"/>
      <c r="O292" s="22"/>
      <c r="P292" s="22"/>
      <c r="Q292" s="21"/>
      <c r="R292" s="21"/>
      <c r="S292" s="22"/>
      <c r="T292" s="22"/>
      <c r="U292" s="21">
        <v>420.38999999999987</v>
      </c>
      <c r="V292" s="21">
        <v>48</v>
      </c>
      <c r="W292" s="14"/>
      <c r="X292" s="22"/>
      <c r="Y292" s="22"/>
      <c r="Z292" s="21"/>
      <c r="AA292" s="21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1"/>
      <c r="AP292" s="21"/>
      <c r="AQ292" s="22"/>
      <c r="AR292" s="22"/>
      <c r="AS292" s="21"/>
      <c r="AT292" s="21"/>
      <c r="AU292" s="22"/>
      <c r="AV292" s="22"/>
      <c r="AW292" s="22"/>
      <c r="AX292" s="22"/>
      <c r="AY292" s="22"/>
      <c r="AZ292" s="22"/>
      <c r="BA292" s="21"/>
      <c r="BB292" s="22"/>
      <c r="BC292" s="22"/>
      <c r="BD292" s="21"/>
      <c r="BE292" s="22"/>
      <c r="BF292" s="22"/>
      <c r="BG292" s="21">
        <v>93.42</v>
      </c>
      <c r="BH292" s="21">
        <v>24</v>
      </c>
      <c r="BI292" s="15">
        <f t="shared" si="4"/>
        <v>79642.49000000002</v>
      </c>
    </row>
    <row r="293" spans="1:61" x14ac:dyDescent="0.25">
      <c r="A293" s="4" t="s">
        <v>157</v>
      </c>
      <c r="B293" s="23">
        <v>19477411</v>
      </c>
      <c r="C293" s="14">
        <v>170592.04</v>
      </c>
      <c r="D293" s="14">
        <v>4776</v>
      </c>
      <c r="E293" s="14">
        <v>170592.04</v>
      </c>
      <c r="F293" s="14">
        <v>4776</v>
      </c>
      <c r="G293" s="21"/>
      <c r="H293" s="14"/>
      <c r="I293" s="14"/>
      <c r="J293" s="21">
        <v>13783.400000000001</v>
      </c>
      <c r="K293" s="21">
        <v>1712</v>
      </c>
      <c r="L293" s="4"/>
      <c r="M293" s="21"/>
      <c r="N293" s="21"/>
      <c r="O293" s="22"/>
      <c r="P293" s="22"/>
      <c r="Q293" s="21"/>
      <c r="R293" s="21"/>
      <c r="S293" s="22"/>
      <c r="T293" s="22"/>
      <c r="U293" s="21"/>
      <c r="V293" s="21"/>
      <c r="W293" s="14"/>
      <c r="X293" s="22"/>
      <c r="Y293" s="22"/>
      <c r="Z293" s="21"/>
      <c r="AA293" s="21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1"/>
      <c r="AP293" s="21"/>
      <c r="AQ293" s="22"/>
      <c r="AR293" s="22"/>
      <c r="AS293" s="21"/>
      <c r="AT293" s="21"/>
      <c r="AU293" s="22"/>
      <c r="AV293" s="22"/>
      <c r="AW293" s="22"/>
      <c r="AX293" s="22"/>
      <c r="AY293" s="22"/>
      <c r="AZ293" s="22"/>
      <c r="BA293" s="21"/>
      <c r="BB293" s="22"/>
      <c r="BC293" s="22"/>
      <c r="BD293" s="21"/>
      <c r="BE293" s="22"/>
      <c r="BF293" s="22"/>
      <c r="BG293" s="21">
        <v>1817.24</v>
      </c>
      <c r="BH293" s="21">
        <v>92</v>
      </c>
      <c r="BI293" s="15">
        <f t="shared" si="4"/>
        <v>192772.68000000002</v>
      </c>
    </row>
    <row r="294" spans="1:61" x14ac:dyDescent="0.25">
      <c r="A294" s="4" t="s">
        <v>57</v>
      </c>
      <c r="B294" s="23">
        <v>170024101</v>
      </c>
      <c r="C294" s="14">
        <v>199957.8</v>
      </c>
      <c r="D294" s="14">
        <v>6785</v>
      </c>
      <c r="E294" s="14">
        <v>199957.8</v>
      </c>
      <c r="F294" s="14">
        <v>6785</v>
      </c>
      <c r="G294" s="21"/>
      <c r="H294" s="14"/>
      <c r="I294" s="14"/>
      <c r="J294" s="21">
        <v>5065.21</v>
      </c>
      <c r="K294" s="21">
        <v>1148</v>
      </c>
      <c r="L294" s="4"/>
      <c r="M294" s="21"/>
      <c r="N294" s="21"/>
      <c r="O294" s="22"/>
      <c r="P294" s="22"/>
      <c r="Q294" s="21"/>
      <c r="R294" s="21"/>
      <c r="S294" s="22"/>
      <c r="T294" s="22"/>
      <c r="U294" s="21"/>
      <c r="V294" s="21"/>
      <c r="W294" s="14"/>
      <c r="X294" s="22"/>
      <c r="Y294" s="22"/>
      <c r="Z294" s="21"/>
      <c r="AA294" s="21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1"/>
      <c r="AP294" s="21"/>
      <c r="AQ294" s="22"/>
      <c r="AR294" s="22"/>
      <c r="AS294" s="21"/>
      <c r="AT294" s="21"/>
      <c r="AU294" s="22"/>
      <c r="AV294" s="22"/>
      <c r="AW294" s="22"/>
      <c r="AX294" s="22"/>
      <c r="AY294" s="22"/>
      <c r="AZ294" s="22">
        <v>586.26</v>
      </c>
      <c r="BA294" s="21"/>
      <c r="BB294" s="22"/>
      <c r="BC294" s="22"/>
      <c r="BD294" s="21">
        <v>4</v>
      </c>
      <c r="BE294" s="22"/>
      <c r="BF294" s="22"/>
      <c r="BG294" s="21"/>
      <c r="BH294" s="21"/>
      <c r="BI294" s="15">
        <f t="shared" si="4"/>
        <v>213546.27000000002</v>
      </c>
    </row>
    <row r="295" spans="1:61" x14ac:dyDescent="0.25">
      <c r="A295" s="4" t="s">
        <v>33</v>
      </c>
      <c r="B295" s="23">
        <v>270024101</v>
      </c>
      <c r="C295" s="14">
        <v>1037257.3699999999</v>
      </c>
      <c r="D295" s="14">
        <v>51545</v>
      </c>
      <c r="E295" s="14">
        <v>1037257.3699999999</v>
      </c>
      <c r="F295" s="14">
        <v>51545</v>
      </c>
      <c r="G295" s="21">
        <v>131621.08000000002</v>
      </c>
      <c r="H295" s="14"/>
      <c r="I295" s="14"/>
      <c r="J295" s="21">
        <v>49715.57</v>
      </c>
      <c r="K295" s="21">
        <v>6307</v>
      </c>
      <c r="L295" s="4"/>
      <c r="M295" s="21">
        <v>8180.37</v>
      </c>
      <c r="N295" s="21">
        <v>96</v>
      </c>
      <c r="O295" s="22"/>
      <c r="P295" s="22"/>
      <c r="Q295" s="21"/>
      <c r="R295" s="21"/>
      <c r="S295" s="22"/>
      <c r="T295" s="22"/>
      <c r="U295" s="21">
        <v>26130.719999999998</v>
      </c>
      <c r="V295" s="21">
        <v>1436</v>
      </c>
      <c r="W295" s="14"/>
      <c r="X295" s="22"/>
      <c r="Y295" s="22"/>
      <c r="Z295" s="21">
        <v>58.96</v>
      </c>
      <c r="AA295" s="21">
        <v>16</v>
      </c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1">
        <v>17.71</v>
      </c>
      <c r="AP295" s="21">
        <v>4</v>
      </c>
      <c r="AQ295" s="22">
        <v>103.17999999999999</v>
      </c>
      <c r="AR295" s="22">
        <v>0</v>
      </c>
      <c r="AS295" s="21"/>
      <c r="AT295" s="21"/>
      <c r="AU295" s="22"/>
      <c r="AV295" s="22"/>
      <c r="AW295" s="22"/>
      <c r="AX295" s="22"/>
      <c r="AY295" s="22"/>
      <c r="AZ295" s="22"/>
      <c r="BA295" s="21"/>
      <c r="BB295" s="22"/>
      <c r="BC295" s="22"/>
      <c r="BD295" s="21"/>
      <c r="BE295" s="22"/>
      <c r="BF295" s="22"/>
      <c r="BG295" s="21">
        <v>4720.87</v>
      </c>
      <c r="BH295" s="21">
        <v>860</v>
      </c>
      <c r="BI295" s="15">
        <f t="shared" si="4"/>
        <v>1318069.8300000003</v>
      </c>
    </row>
    <row r="296" spans="1:61" x14ac:dyDescent="0.25">
      <c r="A296" s="4" t="s">
        <v>125</v>
      </c>
      <c r="B296" s="23">
        <v>10000493</v>
      </c>
      <c r="C296" s="14">
        <v>265591.35000000003</v>
      </c>
      <c r="D296" s="14">
        <v>3916</v>
      </c>
      <c r="E296" s="14">
        <v>265591.35000000003</v>
      </c>
      <c r="F296" s="14">
        <v>3916</v>
      </c>
      <c r="G296" s="21"/>
      <c r="H296" s="14"/>
      <c r="I296" s="14"/>
      <c r="J296" s="21">
        <v>2031.8200000000002</v>
      </c>
      <c r="K296" s="21">
        <v>10</v>
      </c>
      <c r="L296" s="4"/>
      <c r="M296" s="21"/>
      <c r="N296" s="21"/>
      <c r="O296" s="22"/>
      <c r="P296" s="22"/>
      <c r="Q296" s="21"/>
      <c r="R296" s="21"/>
      <c r="S296" s="22"/>
      <c r="T296" s="22"/>
      <c r="U296" s="21">
        <v>1941.33</v>
      </c>
      <c r="V296" s="21">
        <v>84</v>
      </c>
      <c r="W296" s="14"/>
      <c r="X296" s="22"/>
      <c r="Y296" s="22"/>
      <c r="Z296" s="21">
        <v>71.009999999999991</v>
      </c>
      <c r="AA296" s="21">
        <v>18</v>
      </c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1"/>
      <c r="AP296" s="21"/>
      <c r="AQ296" s="22"/>
      <c r="AR296" s="22"/>
      <c r="AS296" s="21"/>
      <c r="AT296" s="21"/>
      <c r="AU296" s="22"/>
      <c r="AV296" s="22"/>
      <c r="AW296" s="22"/>
      <c r="AX296" s="22"/>
      <c r="AY296" s="22"/>
      <c r="AZ296" s="22"/>
      <c r="BA296" s="21"/>
      <c r="BB296" s="22"/>
      <c r="BC296" s="22"/>
      <c r="BD296" s="21"/>
      <c r="BE296" s="22"/>
      <c r="BF296" s="22"/>
      <c r="BG296" s="21">
        <v>81.75</v>
      </c>
      <c r="BH296" s="21">
        <v>10</v>
      </c>
      <c r="BI296" s="15">
        <f t="shared" si="4"/>
        <v>273755.25999999995</v>
      </c>
    </row>
    <row r="297" spans="1:61" x14ac:dyDescent="0.25">
      <c r="A297" s="4" t="s">
        <v>44</v>
      </c>
      <c r="B297" s="23">
        <v>10064114</v>
      </c>
      <c r="C297" s="14">
        <v>3959158.0399999991</v>
      </c>
      <c r="D297" s="14">
        <v>70744</v>
      </c>
      <c r="E297" s="14">
        <v>3959158.0399999991</v>
      </c>
      <c r="F297" s="14">
        <v>70744</v>
      </c>
      <c r="G297" s="21">
        <v>12372.58</v>
      </c>
      <c r="H297" s="14"/>
      <c r="I297" s="14"/>
      <c r="J297" s="21">
        <v>536181.8600000001</v>
      </c>
      <c r="K297" s="21">
        <v>52970</v>
      </c>
      <c r="L297" s="4"/>
      <c r="M297" s="21">
        <v>85325.670000000013</v>
      </c>
      <c r="N297" s="21">
        <v>390</v>
      </c>
      <c r="O297" s="22"/>
      <c r="P297" s="22"/>
      <c r="Q297" s="21"/>
      <c r="R297" s="21"/>
      <c r="S297" s="22"/>
      <c r="T297" s="22"/>
      <c r="U297" s="21">
        <v>139414.51</v>
      </c>
      <c r="V297" s="21">
        <v>2268</v>
      </c>
      <c r="W297" s="14"/>
      <c r="X297" s="22"/>
      <c r="Y297" s="22"/>
      <c r="Z297" s="21">
        <v>1081.72</v>
      </c>
      <c r="AA297" s="21">
        <v>164</v>
      </c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1">
        <v>23994.13</v>
      </c>
      <c r="AP297" s="21">
        <v>125</v>
      </c>
      <c r="AQ297" s="22"/>
      <c r="AR297" s="22"/>
      <c r="AS297" s="21"/>
      <c r="AT297" s="21"/>
      <c r="AU297" s="22"/>
      <c r="AV297" s="22"/>
      <c r="AW297" s="22"/>
      <c r="AX297" s="22"/>
      <c r="AY297" s="22"/>
      <c r="AZ297" s="22">
        <v>17960.89</v>
      </c>
      <c r="BA297" s="21"/>
      <c r="BB297" s="22"/>
      <c r="BC297" s="22"/>
      <c r="BD297" s="21">
        <v>68</v>
      </c>
      <c r="BE297" s="22"/>
      <c r="BF297" s="22"/>
      <c r="BG297" s="21">
        <v>6888.1</v>
      </c>
      <c r="BH297" s="21">
        <v>532</v>
      </c>
      <c r="BI297" s="15">
        <f t="shared" si="4"/>
        <v>4909638.5</v>
      </c>
    </row>
    <row r="298" spans="1:61" x14ac:dyDescent="0.25">
      <c r="A298" s="4" t="s">
        <v>138</v>
      </c>
      <c r="B298" s="23">
        <v>10054211</v>
      </c>
      <c r="C298" s="14">
        <v>2305939.44</v>
      </c>
      <c r="D298" s="14">
        <v>70592</v>
      </c>
      <c r="E298" s="14">
        <v>2305939.44</v>
      </c>
      <c r="F298" s="14">
        <v>70592</v>
      </c>
      <c r="G298" s="21"/>
      <c r="H298" s="14"/>
      <c r="I298" s="14"/>
      <c r="J298" s="21">
        <v>6087.8499999999995</v>
      </c>
      <c r="K298" s="21">
        <v>1252</v>
      </c>
      <c r="L298" s="4"/>
      <c r="M298" s="21"/>
      <c r="N298" s="21"/>
      <c r="O298" s="22"/>
      <c r="P298" s="22"/>
      <c r="Q298" s="21"/>
      <c r="R298" s="21"/>
      <c r="S298" s="22"/>
      <c r="T298" s="22"/>
      <c r="U298" s="21"/>
      <c r="V298" s="21"/>
      <c r="W298" s="14"/>
      <c r="X298" s="22"/>
      <c r="Y298" s="22"/>
      <c r="Z298" s="21"/>
      <c r="AA298" s="21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1"/>
      <c r="AP298" s="21"/>
      <c r="AQ298" s="22"/>
      <c r="AR298" s="22"/>
      <c r="AS298" s="21"/>
      <c r="AT298" s="21"/>
      <c r="AU298" s="22"/>
      <c r="AV298" s="22"/>
      <c r="AW298" s="22"/>
      <c r="AX298" s="22"/>
      <c r="AY298" s="22"/>
      <c r="AZ298" s="22"/>
      <c r="BA298" s="21"/>
      <c r="BB298" s="22"/>
      <c r="BC298" s="22"/>
      <c r="BD298" s="21"/>
      <c r="BE298" s="22"/>
      <c r="BF298" s="22"/>
      <c r="BG298" s="21">
        <v>543.41</v>
      </c>
      <c r="BH298" s="21">
        <v>68</v>
      </c>
      <c r="BI298" s="15">
        <f t="shared" si="4"/>
        <v>2384482.6999999997</v>
      </c>
    </row>
    <row r="299" spans="1:61" x14ac:dyDescent="0.25">
      <c r="A299" s="4" t="s">
        <v>107</v>
      </c>
      <c r="B299" s="23">
        <v>440800001</v>
      </c>
      <c r="C299" s="14">
        <v>104223.34</v>
      </c>
      <c r="D299" s="14">
        <v>2560</v>
      </c>
      <c r="E299" s="14">
        <v>104223.34</v>
      </c>
      <c r="F299" s="14">
        <v>2560</v>
      </c>
      <c r="G299" s="21"/>
      <c r="H299" s="14"/>
      <c r="I299" s="14"/>
      <c r="J299" s="21"/>
      <c r="K299" s="21"/>
      <c r="L299" s="4"/>
      <c r="M299" s="21"/>
      <c r="N299" s="21"/>
      <c r="O299" s="22"/>
      <c r="P299" s="22"/>
      <c r="Q299" s="21"/>
      <c r="R299" s="21"/>
      <c r="S299" s="22"/>
      <c r="T299" s="22"/>
      <c r="U299" s="21"/>
      <c r="V299" s="21"/>
      <c r="W299" s="14"/>
      <c r="X299" s="22"/>
      <c r="Y299" s="22"/>
      <c r="Z299" s="21"/>
      <c r="AA299" s="21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1"/>
      <c r="AP299" s="21"/>
      <c r="AQ299" s="22"/>
      <c r="AR299" s="22"/>
      <c r="AS299" s="21"/>
      <c r="AT299" s="21"/>
      <c r="AU299" s="22"/>
      <c r="AV299" s="22"/>
      <c r="AW299" s="22"/>
      <c r="AX299" s="22"/>
      <c r="AY299" s="22"/>
      <c r="AZ299" s="22">
        <v>1742.82</v>
      </c>
      <c r="BA299" s="21"/>
      <c r="BB299" s="22"/>
      <c r="BC299" s="22"/>
      <c r="BD299" s="21"/>
      <c r="BE299" s="22"/>
      <c r="BF299" s="22"/>
      <c r="BG299" s="21">
        <v>85.17</v>
      </c>
      <c r="BH299" s="21">
        <v>0</v>
      </c>
      <c r="BI299" s="15">
        <f t="shared" si="4"/>
        <v>108611.33000000002</v>
      </c>
    </row>
    <row r="300" spans="1:61" x14ac:dyDescent="0.25">
      <c r="A300" s="4" t="s">
        <v>45</v>
      </c>
      <c r="B300" s="23">
        <v>10064120</v>
      </c>
      <c r="C300" s="14">
        <v>20727031.039999999</v>
      </c>
      <c r="D300" s="14">
        <v>458334.85</v>
      </c>
      <c r="E300" s="14">
        <v>20727031.039999999</v>
      </c>
      <c r="F300" s="14">
        <v>458334.85</v>
      </c>
      <c r="G300" s="21">
        <v>260601.34</v>
      </c>
      <c r="H300" s="14"/>
      <c r="I300" s="14"/>
      <c r="J300" s="21">
        <v>912378.33000000007</v>
      </c>
      <c r="K300" s="21">
        <v>100320</v>
      </c>
      <c r="L300" s="4"/>
      <c r="M300" s="21">
        <v>97987.950000000012</v>
      </c>
      <c r="N300" s="21">
        <v>822</v>
      </c>
      <c r="O300" s="22"/>
      <c r="P300" s="22"/>
      <c r="Q300" s="21"/>
      <c r="R300" s="21"/>
      <c r="S300" s="22"/>
      <c r="T300" s="22"/>
      <c r="U300" s="21">
        <v>622629.66999999993</v>
      </c>
      <c r="V300" s="21">
        <v>16185</v>
      </c>
      <c r="W300" s="14"/>
      <c r="X300" s="22"/>
      <c r="Y300" s="22"/>
      <c r="Z300" s="21">
        <v>9749.14</v>
      </c>
      <c r="AA300" s="21">
        <v>1130</v>
      </c>
      <c r="AB300" s="22"/>
      <c r="AC300" s="22"/>
      <c r="AD300" s="22"/>
      <c r="AE300" s="22"/>
      <c r="AF300" s="22"/>
      <c r="AG300" s="22"/>
      <c r="AH300" s="22"/>
      <c r="AI300" s="22">
        <v>22.1</v>
      </c>
      <c r="AJ300" s="22"/>
      <c r="AK300" s="22"/>
      <c r="AL300" s="22"/>
      <c r="AM300" s="22"/>
      <c r="AN300" s="22"/>
      <c r="AO300" s="21">
        <v>655278.19999999995</v>
      </c>
      <c r="AP300" s="21">
        <v>1867</v>
      </c>
      <c r="AQ300" s="22">
        <v>989.88999999999987</v>
      </c>
      <c r="AR300" s="22">
        <v>35</v>
      </c>
      <c r="AS300" s="21"/>
      <c r="AT300" s="21"/>
      <c r="AU300" s="22"/>
      <c r="AV300" s="22"/>
      <c r="AW300" s="22"/>
      <c r="AX300" s="22">
        <v>0</v>
      </c>
      <c r="AY300" s="22">
        <v>70</v>
      </c>
      <c r="AZ300" s="22">
        <v>28812.020000000004</v>
      </c>
      <c r="BA300" s="21">
        <v>31306.050000000003</v>
      </c>
      <c r="BB300" s="22"/>
      <c r="BC300" s="22"/>
      <c r="BD300" s="21">
        <v>1176.54</v>
      </c>
      <c r="BE300" s="22"/>
      <c r="BF300" s="22"/>
      <c r="BG300" s="21">
        <v>141694.47</v>
      </c>
      <c r="BH300" s="21">
        <v>8579</v>
      </c>
      <c r="BI300" s="15">
        <f t="shared" si="4"/>
        <v>24076999.590000011</v>
      </c>
    </row>
    <row r="301" spans="1:61" x14ac:dyDescent="0.25">
      <c r="A301" s="4" t="s">
        <v>144</v>
      </c>
      <c r="B301" s="23">
        <v>19164506</v>
      </c>
      <c r="C301" s="14">
        <v>125422.69</v>
      </c>
      <c r="D301" s="14">
        <v>2108</v>
      </c>
      <c r="E301" s="14">
        <v>125422.69</v>
      </c>
      <c r="F301" s="14">
        <v>2108</v>
      </c>
      <c r="G301" s="21"/>
      <c r="H301" s="14"/>
      <c r="I301" s="14"/>
      <c r="J301" s="21">
        <v>250.92</v>
      </c>
      <c r="K301" s="21">
        <v>4</v>
      </c>
      <c r="L301" s="4"/>
      <c r="M301" s="21"/>
      <c r="N301" s="21"/>
      <c r="O301" s="22"/>
      <c r="P301" s="22"/>
      <c r="Q301" s="21"/>
      <c r="R301" s="21"/>
      <c r="S301" s="22"/>
      <c r="T301" s="22"/>
      <c r="U301" s="21">
        <v>1498.37</v>
      </c>
      <c r="V301" s="21">
        <v>120</v>
      </c>
      <c r="W301" s="14"/>
      <c r="X301" s="22"/>
      <c r="Y301" s="22"/>
      <c r="Z301" s="21"/>
      <c r="AA301" s="21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1"/>
      <c r="AP301" s="21"/>
      <c r="AQ301" s="22"/>
      <c r="AR301" s="22"/>
      <c r="AS301" s="21"/>
      <c r="AT301" s="21"/>
      <c r="AU301" s="22"/>
      <c r="AV301" s="22"/>
      <c r="AW301" s="22"/>
      <c r="AX301" s="22"/>
      <c r="AY301" s="22"/>
      <c r="AZ301" s="22"/>
      <c r="BA301" s="21"/>
      <c r="BB301" s="22"/>
      <c r="BC301" s="22"/>
      <c r="BD301" s="21"/>
      <c r="BE301" s="22"/>
      <c r="BF301" s="22"/>
      <c r="BG301" s="21">
        <v>104.16</v>
      </c>
      <c r="BH301" s="21">
        <v>12</v>
      </c>
      <c r="BI301" s="15">
        <f t="shared" si="4"/>
        <v>129520.14000000001</v>
      </c>
    </row>
    <row r="302" spans="1:61" x14ac:dyDescent="0.25">
      <c r="A302" s="4" t="s">
        <v>118</v>
      </c>
      <c r="B302" s="23">
        <v>781800005</v>
      </c>
      <c r="C302" s="14">
        <v>46841.83</v>
      </c>
      <c r="D302" s="14">
        <v>2308</v>
      </c>
      <c r="E302" s="14">
        <v>46841.83</v>
      </c>
      <c r="F302" s="14">
        <v>2308</v>
      </c>
      <c r="G302" s="21"/>
      <c r="H302" s="14"/>
      <c r="I302" s="14"/>
      <c r="J302" s="21">
        <v>12793.329999999998</v>
      </c>
      <c r="K302" s="21">
        <v>2140</v>
      </c>
      <c r="L302" s="4"/>
      <c r="M302" s="21"/>
      <c r="N302" s="21"/>
      <c r="O302" s="22"/>
      <c r="P302" s="22"/>
      <c r="Q302" s="21"/>
      <c r="R302" s="21"/>
      <c r="S302" s="22"/>
      <c r="T302" s="22"/>
      <c r="U302" s="21">
        <v>2062.7600000000002</v>
      </c>
      <c r="V302" s="21">
        <v>156</v>
      </c>
      <c r="W302" s="14"/>
      <c r="X302" s="22"/>
      <c r="Y302" s="22"/>
      <c r="Z302" s="21">
        <v>94.929999999999993</v>
      </c>
      <c r="AA302" s="21">
        <v>24</v>
      </c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1"/>
      <c r="AP302" s="21"/>
      <c r="AQ302" s="22"/>
      <c r="AR302" s="22"/>
      <c r="AS302" s="21"/>
      <c r="AT302" s="21"/>
      <c r="AU302" s="22"/>
      <c r="AV302" s="22"/>
      <c r="AW302" s="22"/>
      <c r="AX302" s="22"/>
      <c r="AY302" s="22"/>
      <c r="AZ302" s="22"/>
      <c r="BA302" s="21"/>
      <c r="BB302" s="22"/>
      <c r="BC302" s="22"/>
      <c r="BD302" s="21"/>
      <c r="BE302" s="22"/>
      <c r="BF302" s="22"/>
      <c r="BG302" s="21"/>
      <c r="BH302" s="21"/>
      <c r="BI302" s="15">
        <f t="shared" si="4"/>
        <v>66420.849999999991</v>
      </c>
    </row>
    <row r="303" spans="1:61" x14ac:dyDescent="0.25">
      <c r="A303" s="4" t="s">
        <v>252</v>
      </c>
      <c r="B303" s="23">
        <v>210000010</v>
      </c>
      <c r="C303" s="14">
        <v>49088.01</v>
      </c>
      <c r="D303" s="14">
        <v>3132</v>
      </c>
      <c r="E303" s="14">
        <v>49303.62</v>
      </c>
      <c r="F303" s="14">
        <v>3136</v>
      </c>
      <c r="G303" s="21"/>
      <c r="H303" s="14"/>
      <c r="I303" s="14"/>
      <c r="J303" s="21"/>
      <c r="K303" s="21"/>
      <c r="L303" s="4"/>
      <c r="M303" s="21"/>
      <c r="N303" s="21"/>
      <c r="O303" s="22"/>
      <c r="P303" s="22"/>
      <c r="Q303" s="21"/>
      <c r="R303" s="21"/>
      <c r="S303" s="22"/>
      <c r="T303" s="22"/>
      <c r="U303" s="21"/>
      <c r="V303" s="21"/>
      <c r="W303" s="14"/>
      <c r="X303" s="22"/>
      <c r="Y303" s="22"/>
      <c r="Z303" s="21"/>
      <c r="AA303" s="21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1"/>
      <c r="AP303" s="21"/>
      <c r="AQ303" s="22"/>
      <c r="AR303" s="22"/>
      <c r="AS303" s="21"/>
      <c r="AT303" s="21"/>
      <c r="AU303" s="22"/>
      <c r="AV303" s="22"/>
      <c r="AW303" s="22"/>
      <c r="AX303" s="22"/>
      <c r="AY303" s="22"/>
      <c r="AZ303" s="22"/>
      <c r="BA303" s="21"/>
      <c r="BB303" s="22"/>
      <c r="BC303" s="22"/>
      <c r="BD303" s="21"/>
      <c r="BE303" s="22"/>
      <c r="BF303" s="22"/>
      <c r="BG303" s="21"/>
      <c r="BH303" s="21"/>
      <c r="BI303" s="15">
        <f t="shared" si="4"/>
        <v>52220.01</v>
      </c>
    </row>
    <row r="304" spans="1:61" x14ac:dyDescent="0.25">
      <c r="A304" s="4" t="s">
        <v>47</v>
      </c>
      <c r="B304" s="23">
        <v>250000092</v>
      </c>
      <c r="C304" s="14">
        <v>4194118.5199999996</v>
      </c>
      <c r="D304" s="14">
        <v>128151</v>
      </c>
      <c r="E304" s="14">
        <v>4194118.5199999996</v>
      </c>
      <c r="F304" s="14">
        <v>128151</v>
      </c>
      <c r="G304" s="21">
        <v>304912.35000000003</v>
      </c>
      <c r="H304" s="14"/>
      <c r="I304" s="14"/>
      <c r="J304" s="21">
        <v>120392.72</v>
      </c>
      <c r="K304" s="21">
        <v>10286</v>
      </c>
      <c r="L304" s="4">
        <v>7.5</v>
      </c>
      <c r="M304" s="21">
        <v>11020.36</v>
      </c>
      <c r="N304" s="21">
        <v>180</v>
      </c>
      <c r="O304" s="22"/>
      <c r="P304" s="22"/>
      <c r="Q304" s="21">
        <v>614913.49999999988</v>
      </c>
      <c r="R304" s="21">
        <v>21770</v>
      </c>
      <c r="S304" s="22"/>
      <c r="T304" s="22"/>
      <c r="U304" s="21">
        <v>143365.37000000002</v>
      </c>
      <c r="V304" s="21">
        <v>5117</v>
      </c>
      <c r="W304" s="14"/>
      <c r="X304" s="22"/>
      <c r="Y304" s="22"/>
      <c r="Z304" s="21">
        <v>2426.9</v>
      </c>
      <c r="AA304" s="21">
        <v>376</v>
      </c>
      <c r="AB304" s="22"/>
      <c r="AC304" s="22"/>
      <c r="AD304" s="22">
        <v>11394.720000000001</v>
      </c>
      <c r="AE304" s="22"/>
      <c r="AF304" s="22"/>
      <c r="AG304" s="22"/>
      <c r="AH304" s="22"/>
      <c r="AI304" s="22"/>
      <c r="AJ304" s="22"/>
      <c r="AK304" s="22"/>
      <c r="AL304" s="22"/>
      <c r="AM304" s="22">
        <v>4778.7000000000007</v>
      </c>
      <c r="AN304" s="22">
        <v>440</v>
      </c>
      <c r="AO304" s="21">
        <v>158746.99</v>
      </c>
      <c r="AP304" s="21">
        <v>1380</v>
      </c>
      <c r="AQ304" s="22"/>
      <c r="AR304" s="22"/>
      <c r="AS304" s="21">
        <v>227.83000000000004</v>
      </c>
      <c r="AT304" s="21">
        <v>0</v>
      </c>
      <c r="AU304" s="22"/>
      <c r="AV304" s="22"/>
      <c r="AW304" s="22"/>
      <c r="AX304" s="22"/>
      <c r="AY304" s="22"/>
      <c r="AZ304" s="22">
        <f>791.82+4738.05</f>
        <v>5529.87</v>
      </c>
      <c r="BA304" s="21"/>
      <c r="BB304" s="22">
        <v>332.36</v>
      </c>
      <c r="BC304" s="22">
        <v>16</v>
      </c>
      <c r="BD304" s="21"/>
      <c r="BE304" s="22"/>
      <c r="BF304" s="22"/>
      <c r="BG304" s="21">
        <v>9352.82</v>
      </c>
      <c r="BH304" s="21">
        <v>1155</v>
      </c>
      <c r="BI304" s="15">
        <f t="shared" si="4"/>
        <v>5750391.5099999979</v>
      </c>
    </row>
    <row r="305" spans="1:61" x14ac:dyDescent="0.25">
      <c r="A305" s="4" t="s">
        <v>280</v>
      </c>
      <c r="B305" s="23">
        <v>19177450</v>
      </c>
      <c r="C305" s="14">
        <v>77366.329999999987</v>
      </c>
      <c r="D305" s="14">
        <v>2800</v>
      </c>
      <c r="E305" s="14">
        <v>77366.33</v>
      </c>
      <c r="F305" s="14">
        <v>2800</v>
      </c>
      <c r="G305" s="21"/>
      <c r="H305" s="14"/>
      <c r="I305" s="14"/>
      <c r="J305" s="21"/>
      <c r="K305" s="21"/>
      <c r="L305" s="4"/>
      <c r="M305" s="21"/>
      <c r="N305" s="21"/>
      <c r="O305" s="22"/>
      <c r="P305" s="22"/>
      <c r="Q305" s="21"/>
      <c r="R305" s="21"/>
      <c r="S305" s="22"/>
      <c r="T305" s="22"/>
      <c r="U305" s="21"/>
      <c r="V305" s="21"/>
      <c r="W305" s="14"/>
      <c r="X305" s="22"/>
      <c r="Y305" s="22"/>
      <c r="Z305" s="21"/>
      <c r="AA305" s="21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1"/>
      <c r="AP305" s="21"/>
      <c r="AQ305" s="22"/>
      <c r="AR305" s="22"/>
      <c r="AS305" s="21"/>
      <c r="AT305" s="21"/>
      <c r="AU305" s="22"/>
      <c r="AV305" s="22"/>
      <c r="AW305" s="22"/>
      <c r="AX305" s="22"/>
      <c r="AY305" s="22"/>
      <c r="AZ305" s="22"/>
      <c r="BA305" s="21"/>
      <c r="BB305" s="22"/>
      <c r="BC305" s="22"/>
      <c r="BD305" s="21"/>
      <c r="BE305" s="22"/>
      <c r="BF305" s="22"/>
      <c r="BG305" s="21">
        <v>1577.17</v>
      </c>
      <c r="BH305" s="21">
        <v>240</v>
      </c>
      <c r="BI305" s="15">
        <f t="shared" si="4"/>
        <v>81983.499999999985</v>
      </c>
    </row>
    <row r="306" spans="1:61" x14ac:dyDescent="0.25">
      <c r="A306" s="4" t="s">
        <v>181</v>
      </c>
      <c r="B306" s="23">
        <v>250000106</v>
      </c>
      <c r="C306" s="14">
        <v>131180.47</v>
      </c>
      <c r="D306" s="14">
        <v>492</v>
      </c>
      <c r="E306" s="14">
        <v>131180.47</v>
      </c>
      <c r="F306" s="14">
        <v>492</v>
      </c>
      <c r="G306" s="21"/>
      <c r="H306" s="14"/>
      <c r="I306" s="14"/>
      <c r="J306" s="21">
        <v>41656.819999999992</v>
      </c>
      <c r="K306" s="21">
        <v>5856</v>
      </c>
      <c r="L306" s="4"/>
      <c r="M306" s="21"/>
      <c r="N306" s="21"/>
      <c r="O306" s="22"/>
      <c r="P306" s="22"/>
      <c r="Q306" s="21"/>
      <c r="R306" s="21"/>
      <c r="S306" s="22"/>
      <c r="T306" s="22"/>
      <c r="U306" s="21">
        <v>1242.01</v>
      </c>
      <c r="V306" s="21">
        <v>0</v>
      </c>
      <c r="W306" s="14"/>
      <c r="X306" s="22"/>
      <c r="Y306" s="22"/>
      <c r="Z306" s="21"/>
      <c r="AA306" s="21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1"/>
      <c r="AP306" s="21"/>
      <c r="AQ306" s="22"/>
      <c r="AR306" s="22"/>
      <c r="AS306" s="21"/>
      <c r="AT306" s="21"/>
      <c r="AU306" s="22"/>
      <c r="AV306" s="22"/>
      <c r="AW306" s="22"/>
      <c r="AX306" s="22"/>
      <c r="AY306" s="22"/>
      <c r="AZ306" s="22"/>
      <c r="BA306" s="21"/>
      <c r="BB306" s="22"/>
      <c r="BC306" s="22"/>
      <c r="BD306" s="21"/>
      <c r="BE306" s="22"/>
      <c r="BF306" s="22"/>
      <c r="BG306" s="21"/>
      <c r="BH306" s="21"/>
      <c r="BI306" s="15">
        <f t="shared" si="4"/>
        <v>180427.30000000002</v>
      </c>
    </row>
    <row r="307" spans="1:61" x14ac:dyDescent="0.25">
      <c r="A307" s="4" t="s">
        <v>34</v>
      </c>
      <c r="B307" s="23">
        <v>620200058</v>
      </c>
      <c r="C307" s="14">
        <v>3430263.87</v>
      </c>
      <c r="D307" s="14">
        <v>142735</v>
      </c>
      <c r="E307" s="14">
        <v>3433568.7500000005</v>
      </c>
      <c r="F307" s="14">
        <v>142770</v>
      </c>
      <c r="G307" s="21"/>
      <c r="H307" s="14"/>
      <c r="I307" s="14"/>
      <c r="J307" s="21">
        <v>63369.58</v>
      </c>
      <c r="K307" s="21">
        <v>6151</v>
      </c>
      <c r="L307" s="4"/>
      <c r="M307" s="21">
        <v>7025.4000000000005</v>
      </c>
      <c r="N307" s="21">
        <v>159</v>
      </c>
      <c r="O307" s="22"/>
      <c r="P307" s="22"/>
      <c r="Q307" s="21"/>
      <c r="R307" s="21"/>
      <c r="S307" s="22"/>
      <c r="T307" s="22"/>
      <c r="U307" s="21">
        <v>147353.62</v>
      </c>
      <c r="V307" s="21">
        <v>7185</v>
      </c>
      <c r="W307" s="14"/>
      <c r="X307" s="22"/>
      <c r="Y307" s="22"/>
      <c r="Z307" s="21"/>
      <c r="AA307" s="21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1">
        <v>50556.12</v>
      </c>
      <c r="AP307" s="21">
        <v>705</v>
      </c>
      <c r="AQ307" s="22"/>
      <c r="AR307" s="22"/>
      <c r="AS307" s="21"/>
      <c r="AT307" s="21"/>
      <c r="AU307" s="22"/>
      <c r="AV307" s="22"/>
      <c r="AW307" s="22"/>
      <c r="AX307" s="22"/>
      <c r="AY307" s="22"/>
      <c r="AZ307" s="22"/>
      <c r="BA307" s="21"/>
      <c r="BB307" s="22"/>
      <c r="BC307" s="22"/>
      <c r="BD307" s="21"/>
      <c r="BE307" s="22"/>
      <c r="BF307" s="22"/>
      <c r="BG307" s="21">
        <v>4006.23</v>
      </c>
      <c r="BH307" s="21">
        <v>529</v>
      </c>
      <c r="BI307" s="15">
        <f t="shared" si="4"/>
        <v>3860038.8200000017</v>
      </c>
    </row>
    <row r="308" spans="1:61" x14ac:dyDescent="0.25">
      <c r="A308" s="4" t="s">
        <v>128</v>
      </c>
      <c r="B308" s="23">
        <v>10000945</v>
      </c>
      <c r="C308" s="14">
        <v>218355.73</v>
      </c>
      <c r="D308" s="14">
        <v>3216</v>
      </c>
      <c r="E308" s="14">
        <v>218355.73</v>
      </c>
      <c r="F308" s="14">
        <v>3216</v>
      </c>
      <c r="G308" s="21"/>
      <c r="H308" s="14"/>
      <c r="I308" s="14"/>
      <c r="J308" s="21">
        <v>10817.269999999999</v>
      </c>
      <c r="K308" s="21">
        <v>1960</v>
      </c>
      <c r="L308" s="4"/>
      <c r="M308" s="21"/>
      <c r="N308" s="21"/>
      <c r="O308" s="22"/>
      <c r="P308" s="22"/>
      <c r="Q308" s="21"/>
      <c r="R308" s="21"/>
      <c r="S308" s="22"/>
      <c r="T308" s="22"/>
      <c r="U308" s="21"/>
      <c r="V308" s="21"/>
      <c r="W308" s="14"/>
      <c r="X308" s="22"/>
      <c r="Y308" s="22"/>
      <c r="Z308" s="21"/>
      <c r="AA308" s="21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1"/>
      <c r="AP308" s="21"/>
      <c r="AQ308" s="22"/>
      <c r="AR308" s="22"/>
      <c r="AS308" s="21"/>
      <c r="AT308" s="21"/>
      <c r="AU308" s="22"/>
      <c r="AV308" s="22"/>
      <c r="AW308" s="22"/>
      <c r="AX308" s="22"/>
      <c r="AY308" s="22"/>
      <c r="AZ308" s="22"/>
      <c r="BA308" s="21"/>
      <c r="BB308" s="22"/>
      <c r="BC308" s="22"/>
      <c r="BD308" s="21"/>
      <c r="BE308" s="22"/>
      <c r="BF308" s="22"/>
      <c r="BG308" s="21">
        <v>19.45</v>
      </c>
      <c r="BH308" s="21">
        <v>4</v>
      </c>
      <c r="BI308" s="15">
        <f t="shared" si="4"/>
        <v>234372.45000000004</v>
      </c>
    </row>
    <row r="309" spans="1:61" x14ac:dyDescent="0.25">
      <c r="A309" s="4" t="s">
        <v>314</v>
      </c>
      <c r="B309" s="23">
        <v>90077413</v>
      </c>
      <c r="C309" s="14">
        <v>318498.62</v>
      </c>
      <c r="D309" s="14">
        <v>11479</v>
      </c>
      <c r="E309" s="14">
        <v>318498.62</v>
      </c>
      <c r="F309" s="14">
        <v>11479</v>
      </c>
      <c r="G309" s="21"/>
      <c r="H309" s="14"/>
      <c r="I309" s="14"/>
      <c r="J309" s="21"/>
      <c r="K309" s="21"/>
      <c r="L309" s="4"/>
      <c r="M309" s="21"/>
      <c r="N309" s="21"/>
      <c r="O309" s="22"/>
      <c r="P309" s="22"/>
      <c r="Q309" s="21"/>
      <c r="R309" s="21"/>
      <c r="S309" s="22"/>
      <c r="T309" s="22"/>
      <c r="U309" s="21"/>
      <c r="V309" s="21"/>
      <c r="W309" s="14"/>
      <c r="X309" s="22"/>
      <c r="Y309" s="22"/>
      <c r="Z309" s="21"/>
      <c r="AA309" s="21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1"/>
      <c r="AP309" s="21"/>
      <c r="AQ309" s="22"/>
      <c r="AR309" s="22"/>
      <c r="AS309" s="21"/>
      <c r="AT309" s="21"/>
      <c r="AU309" s="22"/>
      <c r="AV309" s="22"/>
      <c r="AW309" s="22"/>
      <c r="AX309" s="22"/>
      <c r="AY309" s="22"/>
      <c r="AZ309" s="22"/>
      <c r="BA309" s="21"/>
      <c r="BB309" s="22"/>
      <c r="BC309" s="22"/>
      <c r="BD309" s="21"/>
      <c r="BE309" s="22"/>
      <c r="BF309" s="22"/>
      <c r="BG309" s="21">
        <v>1475.7</v>
      </c>
      <c r="BH309" s="21">
        <v>116</v>
      </c>
      <c r="BI309" s="15">
        <f t="shared" si="4"/>
        <v>331569.31999999995</v>
      </c>
    </row>
    <row r="310" spans="1:61" x14ac:dyDescent="0.25">
      <c r="A310" s="4" t="s">
        <v>238</v>
      </c>
      <c r="B310" s="23">
        <v>880200048</v>
      </c>
      <c r="C310" s="14">
        <v>83752.58</v>
      </c>
      <c r="D310" s="14">
        <v>2912</v>
      </c>
      <c r="E310" s="14">
        <v>83752.58</v>
      </c>
      <c r="F310" s="14">
        <v>2912</v>
      </c>
      <c r="G310" s="21"/>
      <c r="H310" s="14"/>
      <c r="I310" s="14"/>
      <c r="J310" s="21"/>
      <c r="K310" s="21"/>
      <c r="L310" s="4"/>
      <c r="M310" s="21"/>
      <c r="N310" s="21"/>
      <c r="O310" s="22"/>
      <c r="P310" s="22"/>
      <c r="Q310" s="21"/>
      <c r="R310" s="21"/>
      <c r="S310" s="22"/>
      <c r="T310" s="22"/>
      <c r="U310" s="21"/>
      <c r="V310" s="21"/>
      <c r="W310" s="14"/>
      <c r="X310" s="22"/>
      <c r="Y310" s="22"/>
      <c r="Z310" s="21"/>
      <c r="AA310" s="21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1"/>
      <c r="AP310" s="21"/>
      <c r="AQ310" s="22"/>
      <c r="AR310" s="22"/>
      <c r="AS310" s="21"/>
      <c r="AT310" s="21"/>
      <c r="AU310" s="22"/>
      <c r="AV310" s="22"/>
      <c r="AW310" s="22"/>
      <c r="AX310" s="22"/>
      <c r="AY310" s="22"/>
      <c r="AZ310" s="22"/>
      <c r="BA310" s="21"/>
      <c r="BB310" s="22"/>
      <c r="BC310" s="22"/>
      <c r="BD310" s="21"/>
      <c r="BE310" s="22"/>
      <c r="BF310" s="22"/>
      <c r="BG310" s="21">
        <v>26.76</v>
      </c>
      <c r="BH310" s="21">
        <v>4</v>
      </c>
      <c r="BI310" s="15">
        <f t="shared" si="4"/>
        <v>86695.340000000011</v>
      </c>
    </row>
    <row r="311" spans="1:61" x14ac:dyDescent="0.25">
      <c r="A311" s="4" t="s">
        <v>259</v>
      </c>
      <c r="B311" s="23">
        <v>680200001</v>
      </c>
      <c r="C311" s="14">
        <v>91537.600000000006</v>
      </c>
      <c r="D311" s="14">
        <v>2468</v>
      </c>
      <c r="E311" s="14">
        <v>91537.600000000006</v>
      </c>
      <c r="F311" s="14">
        <v>2468</v>
      </c>
      <c r="G311" s="21"/>
      <c r="H311" s="14"/>
      <c r="I311" s="14"/>
      <c r="J311" s="21"/>
      <c r="K311" s="21"/>
      <c r="L311" s="4"/>
      <c r="M311" s="21"/>
      <c r="N311" s="21"/>
      <c r="O311" s="22"/>
      <c r="P311" s="22"/>
      <c r="Q311" s="21"/>
      <c r="R311" s="21"/>
      <c r="S311" s="22"/>
      <c r="T311" s="22"/>
      <c r="U311" s="21"/>
      <c r="V311" s="21"/>
      <c r="W311" s="14"/>
      <c r="X311" s="22"/>
      <c r="Y311" s="22"/>
      <c r="Z311" s="21"/>
      <c r="AA311" s="21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1"/>
      <c r="AP311" s="21"/>
      <c r="AQ311" s="22"/>
      <c r="AR311" s="22"/>
      <c r="AS311" s="21"/>
      <c r="AT311" s="21"/>
      <c r="AU311" s="22"/>
      <c r="AV311" s="22"/>
      <c r="AW311" s="22"/>
      <c r="AX311" s="22"/>
      <c r="AY311" s="22"/>
      <c r="AZ311" s="22"/>
      <c r="BA311" s="21"/>
      <c r="BB311" s="22"/>
      <c r="BC311" s="22"/>
      <c r="BD311" s="21"/>
      <c r="BE311" s="22"/>
      <c r="BF311" s="22"/>
      <c r="BG311" s="21"/>
      <c r="BH311" s="21"/>
      <c r="BI311" s="15">
        <f t="shared" si="4"/>
        <v>94005.6</v>
      </c>
    </row>
    <row r="312" spans="1:61" x14ac:dyDescent="0.25">
      <c r="A312" s="4" t="s">
        <v>124</v>
      </c>
      <c r="B312" s="23">
        <v>10000310</v>
      </c>
      <c r="C312" s="14">
        <v>61400.930000000008</v>
      </c>
      <c r="D312" s="14">
        <v>1292</v>
      </c>
      <c r="E312" s="14">
        <v>61400.929999999993</v>
      </c>
      <c r="F312" s="14">
        <v>1292</v>
      </c>
      <c r="G312" s="21"/>
      <c r="H312" s="14"/>
      <c r="I312" s="14"/>
      <c r="J312" s="21"/>
      <c r="K312" s="21"/>
      <c r="L312" s="4"/>
      <c r="M312" s="21"/>
      <c r="N312" s="21"/>
      <c r="O312" s="22"/>
      <c r="P312" s="22"/>
      <c r="Q312" s="21"/>
      <c r="R312" s="21"/>
      <c r="S312" s="22"/>
      <c r="T312" s="22"/>
      <c r="U312" s="21"/>
      <c r="V312" s="21"/>
      <c r="W312" s="14"/>
      <c r="X312" s="22"/>
      <c r="Y312" s="22"/>
      <c r="Z312" s="21"/>
      <c r="AA312" s="21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1"/>
      <c r="AP312" s="21"/>
      <c r="AQ312" s="22"/>
      <c r="AR312" s="22"/>
      <c r="AS312" s="21"/>
      <c r="AT312" s="21"/>
      <c r="AU312" s="22"/>
      <c r="AV312" s="22"/>
      <c r="AW312" s="22"/>
      <c r="AX312" s="22"/>
      <c r="AY312" s="22"/>
      <c r="AZ312" s="22"/>
      <c r="BA312" s="21"/>
      <c r="BB312" s="22"/>
      <c r="BC312" s="22"/>
      <c r="BD312" s="21"/>
      <c r="BE312" s="22"/>
      <c r="BF312" s="22"/>
      <c r="BG312" s="21"/>
      <c r="BH312" s="21"/>
      <c r="BI312" s="15">
        <f t="shared" si="4"/>
        <v>62692.930000000008</v>
      </c>
    </row>
    <row r="313" spans="1:61" x14ac:dyDescent="0.25">
      <c r="A313" s="4" t="s">
        <v>312</v>
      </c>
      <c r="B313" s="23">
        <v>90000041</v>
      </c>
      <c r="C313" s="14">
        <v>97995.239999999991</v>
      </c>
      <c r="D313" s="14">
        <v>2904</v>
      </c>
      <c r="E313" s="14">
        <v>97995.24</v>
      </c>
      <c r="F313" s="14">
        <v>2904</v>
      </c>
      <c r="G313" s="21"/>
      <c r="H313" s="14"/>
      <c r="I313" s="14"/>
      <c r="J313" s="21"/>
      <c r="K313" s="21"/>
      <c r="L313" s="4"/>
      <c r="M313" s="21"/>
      <c r="N313" s="21"/>
      <c r="O313" s="22"/>
      <c r="P313" s="22"/>
      <c r="Q313" s="21"/>
      <c r="R313" s="21"/>
      <c r="S313" s="22"/>
      <c r="T313" s="22"/>
      <c r="U313" s="21"/>
      <c r="V313" s="21"/>
      <c r="W313" s="14"/>
      <c r="X313" s="22"/>
      <c r="Y313" s="22"/>
      <c r="Z313" s="21">
        <v>29.46</v>
      </c>
      <c r="AA313" s="21">
        <v>4</v>
      </c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1"/>
      <c r="AP313" s="21"/>
      <c r="AQ313" s="22"/>
      <c r="AR313" s="22"/>
      <c r="AS313" s="21"/>
      <c r="AT313" s="21"/>
      <c r="AU313" s="22"/>
      <c r="AV313" s="22"/>
      <c r="AW313" s="22"/>
      <c r="AX313" s="22"/>
      <c r="AY313" s="22"/>
      <c r="AZ313" s="22"/>
      <c r="BA313" s="21"/>
      <c r="BB313" s="22"/>
      <c r="BC313" s="22"/>
      <c r="BD313" s="21"/>
      <c r="BE313" s="22"/>
      <c r="BF313" s="22"/>
      <c r="BG313" s="21">
        <v>26.76</v>
      </c>
      <c r="BH313" s="21">
        <v>4</v>
      </c>
      <c r="BI313" s="15">
        <f t="shared" si="4"/>
        <v>100963.45999999998</v>
      </c>
    </row>
    <row r="314" spans="1:61" x14ac:dyDescent="0.25">
      <c r="A314" s="4" t="s">
        <v>208</v>
      </c>
      <c r="B314" s="23">
        <v>90000026</v>
      </c>
      <c r="C314" s="14">
        <v>1565071.8299999998</v>
      </c>
      <c r="D314" s="14">
        <v>27870</v>
      </c>
      <c r="E314" s="14">
        <v>1565071.8299999998</v>
      </c>
      <c r="F314" s="14">
        <v>27870</v>
      </c>
      <c r="G314" s="21"/>
      <c r="H314" s="14"/>
      <c r="I314" s="14"/>
      <c r="J314" s="21">
        <v>55716.150000000009</v>
      </c>
      <c r="K314" s="21">
        <v>5796</v>
      </c>
      <c r="L314" s="4"/>
      <c r="M314" s="21"/>
      <c r="N314" s="21"/>
      <c r="O314" s="22"/>
      <c r="P314" s="22"/>
      <c r="Q314" s="21"/>
      <c r="R314" s="21"/>
      <c r="S314" s="22"/>
      <c r="T314" s="22"/>
      <c r="U314" s="21">
        <v>110711.51999999999</v>
      </c>
      <c r="V314" s="21">
        <v>2824</v>
      </c>
      <c r="W314" s="14"/>
      <c r="X314" s="22"/>
      <c r="Y314" s="22"/>
      <c r="Z314" s="21">
        <v>482.97</v>
      </c>
      <c r="AA314" s="21">
        <v>72</v>
      </c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1">
        <v>43737.780000000006</v>
      </c>
      <c r="AP314" s="21">
        <v>251</v>
      </c>
      <c r="AQ314" s="22"/>
      <c r="AR314" s="22"/>
      <c r="AS314" s="21"/>
      <c r="AT314" s="21"/>
      <c r="AU314" s="22"/>
      <c r="AV314" s="22"/>
      <c r="AW314" s="22"/>
      <c r="AX314" s="22"/>
      <c r="AY314" s="22"/>
      <c r="AZ314" s="22">
        <v>917.0100000000001</v>
      </c>
      <c r="BA314" s="21"/>
      <c r="BB314" s="22"/>
      <c r="BC314" s="22"/>
      <c r="BD314" s="21">
        <v>11.52</v>
      </c>
      <c r="BE314" s="22"/>
      <c r="BF314" s="22"/>
      <c r="BG314" s="21">
        <v>715.35</v>
      </c>
      <c r="BH314" s="21">
        <v>64</v>
      </c>
      <c r="BI314" s="15">
        <f t="shared" si="4"/>
        <v>1814241.1299999997</v>
      </c>
    </row>
    <row r="315" spans="1:61" x14ac:dyDescent="0.25">
      <c r="A315" s="4" t="s">
        <v>32</v>
      </c>
      <c r="B315" s="23">
        <v>270020302</v>
      </c>
      <c r="C315" s="14">
        <v>5754819.3200000022</v>
      </c>
      <c r="D315" s="14">
        <v>168621</v>
      </c>
      <c r="E315" s="14">
        <v>5754819.3200000022</v>
      </c>
      <c r="F315" s="14">
        <v>168621</v>
      </c>
      <c r="G315" s="21">
        <v>148570.81000000003</v>
      </c>
      <c r="H315" s="14"/>
      <c r="I315" s="14"/>
      <c r="J315" s="21">
        <v>176554</v>
      </c>
      <c r="K315" s="21">
        <v>17402</v>
      </c>
      <c r="L315" s="4"/>
      <c r="M315" s="21">
        <v>4029.76</v>
      </c>
      <c r="N315" s="21">
        <v>60</v>
      </c>
      <c r="O315" s="22"/>
      <c r="P315" s="22"/>
      <c r="Q315" s="21">
        <v>1019914.09</v>
      </c>
      <c r="R315" s="21">
        <v>34587</v>
      </c>
      <c r="S315" s="22"/>
      <c r="T315" s="22"/>
      <c r="U315" s="21">
        <v>228546.78</v>
      </c>
      <c r="V315" s="21">
        <v>10703</v>
      </c>
      <c r="W315" s="14"/>
      <c r="X315" s="22"/>
      <c r="Y315" s="22"/>
      <c r="Z315" s="21"/>
      <c r="AA315" s="21"/>
      <c r="AB315" s="22"/>
      <c r="AC315" s="22"/>
      <c r="AD315" s="22">
        <v>158.26</v>
      </c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1">
        <v>55701.19</v>
      </c>
      <c r="AP315" s="21">
        <v>1110</v>
      </c>
      <c r="AQ315" s="22">
        <v>22406.600000000002</v>
      </c>
      <c r="AR315" s="22">
        <v>264</v>
      </c>
      <c r="AS315" s="21">
        <v>2161.88</v>
      </c>
      <c r="AT315" s="21">
        <v>0</v>
      </c>
      <c r="AU315" s="22"/>
      <c r="AV315" s="22"/>
      <c r="AW315" s="22"/>
      <c r="AX315" s="22">
        <v>158.72</v>
      </c>
      <c r="AY315" s="22">
        <v>0</v>
      </c>
      <c r="AZ315" s="22">
        <f>106.02+288.84</f>
        <v>394.85999999999996</v>
      </c>
      <c r="BA315" s="21">
        <v>9148.7999999999993</v>
      </c>
      <c r="BB315" s="22">
        <v>435.05</v>
      </c>
      <c r="BC315" s="22">
        <v>4</v>
      </c>
      <c r="BD315" s="21">
        <v>48</v>
      </c>
      <c r="BE315" s="22"/>
      <c r="BF315" s="22"/>
      <c r="BG315" s="21">
        <v>7230.13</v>
      </c>
      <c r="BH315" s="21">
        <v>1113</v>
      </c>
      <c r="BI315" s="15">
        <f t="shared" si="4"/>
        <v>7664142.2500000037</v>
      </c>
    </row>
    <row r="316" spans="1:61" x14ac:dyDescent="0.25">
      <c r="A316" s="4" t="s">
        <v>234</v>
      </c>
      <c r="B316" s="23">
        <v>270000007</v>
      </c>
      <c r="C316" s="14">
        <v>12512.89</v>
      </c>
      <c r="D316" s="14">
        <v>1036</v>
      </c>
      <c r="E316" s="14">
        <v>12512.89</v>
      </c>
      <c r="F316" s="14">
        <v>1036</v>
      </c>
      <c r="G316" s="21"/>
      <c r="H316" s="14"/>
      <c r="I316" s="14"/>
      <c r="J316" s="21"/>
      <c r="K316" s="21"/>
      <c r="L316" s="4"/>
      <c r="M316" s="21"/>
      <c r="N316" s="21"/>
      <c r="O316" s="22"/>
      <c r="P316" s="22"/>
      <c r="Q316" s="21"/>
      <c r="R316" s="21"/>
      <c r="S316" s="22"/>
      <c r="T316" s="22"/>
      <c r="U316" s="21"/>
      <c r="V316" s="21"/>
      <c r="W316" s="14"/>
      <c r="X316" s="22"/>
      <c r="Y316" s="22"/>
      <c r="Z316" s="21"/>
      <c r="AA316" s="21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1"/>
      <c r="AP316" s="21"/>
      <c r="AQ316" s="22"/>
      <c r="AR316" s="22"/>
      <c r="AS316" s="21"/>
      <c r="AT316" s="21"/>
      <c r="AU316" s="22"/>
      <c r="AV316" s="22"/>
      <c r="AW316" s="22"/>
      <c r="AX316" s="22"/>
      <c r="AY316" s="22"/>
      <c r="AZ316" s="22"/>
      <c r="BA316" s="21"/>
      <c r="BB316" s="22"/>
      <c r="BC316" s="22"/>
      <c r="BD316" s="21"/>
      <c r="BE316" s="22"/>
      <c r="BF316" s="22"/>
      <c r="BG316" s="21">
        <v>417.77</v>
      </c>
      <c r="BH316" s="21">
        <v>80</v>
      </c>
      <c r="BI316" s="15">
        <f t="shared" si="4"/>
        <v>14046.66</v>
      </c>
    </row>
    <row r="317" spans="1:61" x14ac:dyDescent="0.25">
      <c r="A317" s="4" t="s">
        <v>209</v>
      </c>
      <c r="B317" s="23">
        <v>90000062</v>
      </c>
      <c r="C317" s="14">
        <v>97178.7</v>
      </c>
      <c r="D317" s="14">
        <v>3392</v>
      </c>
      <c r="E317" s="14">
        <v>97178.7</v>
      </c>
      <c r="F317" s="14">
        <v>3392</v>
      </c>
      <c r="G317" s="21"/>
      <c r="H317" s="14"/>
      <c r="I317" s="14"/>
      <c r="J317" s="21">
        <v>42701.530000000006</v>
      </c>
      <c r="K317" s="21">
        <v>6612</v>
      </c>
      <c r="L317" s="4"/>
      <c r="M317" s="21"/>
      <c r="N317" s="21"/>
      <c r="O317" s="22"/>
      <c r="P317" s="22"/>
      <c r="Q317" s="21"/>
      <c r="R317" s="21"/>
      <c r="S317" s="22"/>
      <c r="T317" s="22"/>
      <c r="U317" s="21">
        <v>674.33</v>
      </c>
      <c r="V317" s="21">
        <v>56</v>
      </c>
      <c r="W317" s="14"/>
      <c r="X317" s="22"/>
      <c r="Y317" s="22"/>
      <c r="Z317" s="21">
        <v>39.79</v>
      </c>
      <c r="AA317" s="21">
        <v>12</v>
      </c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1"/>
      <c r="AP317" s="21"/>
      <c r="AQ317" s="22"/>
      <c r="AR317" s="22"/>
      <c r="AS317" s="21"/>
      <c r="AT317" s="21"/>
      <c r="AU317" s="22"/>
      <c r="AV317" s="22"/>
      <c r="AW317" s="22"/>
      <c r="AX317" s="22"/>
      <c r="AY317" s="22"/>
      <c r="AZ317" s="22"/>
      <c r="BA317" s="21"/>
      <c r="BB317" s="22"/>
      <c r="BC317" s="22"/>
      <c r="BD317" s="21"/>
      <c r="BE317" s="22"/>
      <c r="BF317" s="22"/>
      <c r="BG317" s="21">
        <v>96.4</v>
      </c>
      <c r="BH317" s="21">
        <v>20</v>
      </c>
      <c r="BI317" s="15">
        <f t="shared" si="4"/>
        <v>150782.75</v>
      </c>
    </row>
    <row r="318" spans="1:61" x14ac:dyDescent="0.25">
      <c r="A318" s="4" t="s">
        <v>105</v>
      </c>
      <c r="B318" s="23">
        <v>210077424</v>
      </c>
      <c r="C318" s="14">
        <v>15926.980000000001</v>
      </c>
      <c r="D318" s="14">
        <v>244</v>
      </c>
      <c r="E318" s="14">
        <v>15926.98</v>
      </c>
      <c r="F318" s="14">
        <v>244</v>
      </c>
      <c r="G318" s="21"/>
      <c r="H318" s="14"/>
      <c r="I318" s="14"/>
      <c r="J318" s="21">
        <v>13906.039999999999</v>
      </c>
      <c r="K318" s="21">
        <v>2572</v>
      </c>
      <c r="L318" s="4"/>
      <c r="M318" s="21"/>
      <c r="N318" s="21"/>
      <c r="O318" s="22"/>
      <c r="P318" s="22"/>
      <c r="Q318" s="21"/>
      <c r="R318" s="21"/>
      <c r="S318" s="22"/>
      <c r="T318" s="22"/>
      <c r="U318" s="21"/>
      <c r="V318" s="21"/>
      <c r="W318" s="14"/>
      <c r="X318" s="22"/>
      <c r="Y318" s="22"/>
      <c r="Z318" s="21"/>
      <c r="AA318" s="21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1"/>
      <c r="AP318" s="21"/>
      <c r="AQ318" s="22"/>
      <c r="AR318" s="22"/>
      <c r="AS318" s="21"/>
      <c r="AT318" s="21"/>
      <c r="AU318" s="22"/>
      <c r="AV318" s="22"/>
      <c r="AW318" s="22"/>
      <c r="AX318" s="22"/>
      <c r="AY318" s="22"/>
      <c r="AZ318" s="22"/>
      <c r="BA318" s="21"/>
      <c r="BB318" s="22"/>
      <c r="BC318" s="22"/>
      <c r="BD318" s="21"/>
      <c r="BE318" s="22"/>
      <c r="BF318" s="22"/>
      <c r="BG318" s="21"/>
      <c r="BH318" s="21"/>
      <c r="BI318" s="15">
        <f t="shared" si="4"/>
        <v>32649.020000000004</v>
      </c>
    </row>
    <row r="319" spans="1:61" x14ac:dyDescent="0.25">
      <c r="A319" s="4" t="s">
        <v>121</v>
      </c>
      <c r="B319" s="23">
        <v>10000114</v>
      </c>
      <c r="C319" s="14">
        <v>44644.18</v>
      </c>
      <c r="D319" s="14">
        <v>200</v>
      </c>
      <c r="E319" s="14">
        <v>44644.18</v>
      </c>
      <c r="F319" s="14">
        <v>200</v>
      </c>
      <c r="G319" s="21"/>
      <c r="H319" s="14"/>
      <c r="I319" s="14"/>
      <c r="J319" s="21">
        <v>15744.719999999998</v>
      </c>
      <c r="K319" s="21">
        <v>2836</v>
      </c>
      <c r="L319" s="4"/>
      <c r="M319" s="21"/>
      <c r="N319" s="21"/>
      <c r="O319" s="22"/>
      <c r="P319" s="22"/>
      <c r="Q319" s="21"/>
      <c r="R319" s="21"/>
      <c r="S319" s="22"/>
      <c r="T319" s="22"/>
      <c r="U319" s="21"/>
      <c r="V319" s="21"/>
      <c r="W319" s="14"/>
      <c r="X319" s="22"/>
      <c r="Y319" s="22"/>
      <c r="Z319" s="21"/>
      <c r="AA319" s="21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1"/>
      <c r="AP319" s="21"/>
      <c r="AQ319" s="22"/>
      <c r="AR319" s="22"/>
      <c r="AS319" s="21"/>
      <c r="AT319" s="21"/>
      <c r="AU319" s="22"/>
      <c r="AV319" s="22"/>
      <c r="AW319" s="22"/>
      <c r="AX319" s="22"/>
      <c r="AY319" s="22"/>
      <c r="AZ319" s="22"/>
      <c r="BA319" s="21"/>
      <c r="BB319" s="22"/>
      <c r="BC319" s="22"/>
      <c r="BD319" s="21"/>
      <c r="BE319" s="22"/>
      <c r="BF319" s="22"/>
      <c r="BG319" s="21">
        <v>334.85</v>
      </c>
      <c r="BH319" s="21">
        <v>4</v>
      </c>
      <c r="BI319" s="15">
        <f t="shared" si="4"/>
        <v>63763.750000000007</v>
      </c>
    </row>
    <row r="320" spans="1:61" x14ac:dyDescent="0.25">
      <c r="A320" s="4" t="s">
        <v>365</v>
      </c>
      <c r="B320" s="23">
        <v>10000316</v>
      </c>
      <c r="C320" s="14"/>
      <c r="D320" s="14"/>
      <c r="E320" s="14"/>
      <c r="F320" s="14"/>
      <c r="G320" s="21"/>
      <c r="H320" s="14"/>
      <c r="I320" s="14"/>
      <c r="J320" s="21">
        <v>3089.1100000000006</v>
      </c>
      <c r="K320" s="21">
        <v>420</v>
      </c>
      <c r="L320" s="4"/>
      <c r="M320" s="21"/>
      <c r="N320" s="21"/>
      <c r="O320" s="22"/>
      <c r="P320" s="22"/>
      <c r="Q320" s="21"/>
      <c r="R320" s="21"/>
      <c r="S320" s="22"/>
      <c r="T320" s="22"/>
      <c r="U320" s="21"/>
      <c r="V320" s="21"/>
      <c r="W320" s="14"/>
      <c r="X320" s="22"/>
      <c r="Y320" s="22"/>
      <c r="Z320" s="21"/>
      <c r="AA320" s="21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1"/>
      <c r="AP320" s="21"/>
      <c r="AQ320" s="22"/>
      <c r="AR320" s="22"/>
      <c r="AS320" s="21"/>
      <c r="AT320" s="21"/>
      <c r="AU320" s="22"/>
      <c r="AV320" s="22"/>
      <c r="AW320" s="22"/>
      <c r="AX320" s="22"/>
      <c r="AY320" s="22"/>
      <c r="AZ320" s="22"/>
      <c r="BA320" s="21"/>
      <c r="BB320" s="22"/>
      <c r="BC320" s="22"/>
      <c r="BD320" s="21"/>
      <c r="BE320" s="22"/>
      <c r="BF320" s="22"/>
      <c r="BG320" s="21"/>
      <c r="BH320" s="21"/>
      <c r="BI320" s="15">
        <f t="shared" si="4"/>
        <v>3509.1100000000006</v>
      </c>
    </row>
    <row r="321" spans="1:61" x14ac:dyDescent="0.25">
      <c r="A321" s="4" t="s">
        <v>366</v>
      </c>
      <c r="B321" s="23">
        <v>10000323</v>
      </c>
      <c r="C321" s="14"/>
      <c r="D321" s="14"/>
      <c r="E321" s="14"/>
      <c r="F321" s="14"/>
      <c r="G321" s="21"/>
      <c r="H321" s="14"/>
      <c r="I321" s="14"/>
      <c r="J321" s="21">
        <v>6647.9499999999989</v>
      </c>
      <c r="K321" s="21">
        <v>712</v>
      </c>
      <c r="L321" s="4"/>
      <c r="M321" s="21"/>
      <c r="N321" s="21"/>
      <c r="O321" s="22"/>
      <c r="P321" s="22"/>
      <c r="Q321" s="21"/>
      <c r="R321" s="21"/>
      <c r="S321" s="22"/>
      <c r="T321" s="22"/>
      <c r="U321" s="21"/>
      <c r="V321" s="21"/>
      <c r="W321" s="14"/>
      <c r="X321" s="22"/>
      <c r="Y321" s="22"/>
      <c r="Z321" s="21"/>
      <c r="AA321" s="21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1"/>
      <c r="AP321" s="21"/>
      <c r="AQ321" s="22"/>
      <c r="AR321" s="22"/>
      <c r="AS321" s="21"/>
      <c r="AT321" s="21"/>
      <c r="AU321" s="22"/>
      <c r="AV321" s="22"/>
      <c r="AW321" s="22"/>
      <c r="AX321" s="22"/>
      <c r="AY321" s="22"/>
      <c r="AZ321" s="22"/>
      <c r="BA321" s="21"/>
      <c r="BB321" s="22"/>
      <c r="BC321" s="22"/>
      <c r="BD321" s="21"/>
      <c r="BE321" s="22"/>
      <c r="BF321" s="22"/>
      <c r="BG321" s="21"/>
      <c r="BH321" s="21"/>
      <c r="BI321" s="15">
        <f t="shared" si="4"/>
        <v>7359.9499999999989</v>
      </c>
    </row>
    <row r="322" spans="1:61" x14ac:dyDescent="0.25">
      <c r="A322" s="4" t="s">
        <v>367</v>
      </c>
      <c r="B322" s="23">
        <v>10000326</v>
      </c>
      <c r="C322" s="14"/>
      <c r="D322" s="14"/>
      <c r="E322" s="14"/>
      <c r="F322" s="14"/>
      <c r="G322" s="21"/>
      <c r="H322" s="14"/>
      <c r="I322" s="14"/>
      <c r="J322" s="21">
        <v>11938.519999999999</v>
      </c>
      <c r="K322" s="21">
        <v>1596</v>
      </c>
      <c r="L322" s="4"/>
      <c r="M322" s="21"/>
      <c r="N322" s="21"/>
      <c r="O322" s="22"/>
      <c r="P322" s="22"/>
      <c r="Q322" s="21"/>
      <c r="R322" s="21"/>
      <c r="S322" s="22"/>
      <c r="T322" s="22"/>
      <c r="U322" s="21"/>
      <c r="V322" s="21"/>
      <c r="W322" s="14"/>
      <c r="X322" s="22"/>
      <c r="Y322" s="22"/>
      <c r="Z322" s="21"/>
      <c r="AA322" s="21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1"/>
      <c r="AP322" s="21"/>
      <c r="AQ322" s="22"/>
      <c r="AR322" s="22"/>
      <c r="AS322" s="21"/>
      <c r="AT322" s="21"/>
      <c r="AU322" s="22"/>
      <c r="AV322" s="22"/>
      <c r="AW322" s="22"/>
      <c r="AX322" s="22"/>
      <c r="AY322" s="22"/>
      <c r="AZ322" s="22"/>
      <c r="BA322" s="21"/>
      <c r="BB322" s="22"/>
      <c r="BC322" s="22"/>
      <c r="BD322" s="21"/>
      <c r="BE322" s="22"/>
      <c r="BF322" s="22"/>
      <c r="BG322" s="21"/>
      <c r="BH322" s="21"/>
      <c r="BI322" s="15">
        <f t="shared" si="4"/>
        <v>13534.519999999999</v>
      </c>
    </row>
    <row r="323" spans="1:61" x14ac:dyDescent="0.25">
      <c r="A323" s="4" t="s">
        <v>368</v>
      </c>
      <c r="B323" s="23">
        <v>10000343</v>
      </c>
      <c r="C323" s="14"/>
      <c r="D323" s="14"/>
      <c r="E323" s="14"/>
      <c r="F323" s="14"/>
      <c r="G323" s="21"/>
      <c r="H323" s="14"/>
      <c r="I323" s="14"/>
      <c r="J323" s="21">
        <v>25644.639999999999</v>
      </c>
      <c r="K323" s="21">
        <v>2832</v>
      </c>
      <c r="L323" s="4"/>
      <c r="M323" s="21"/>
      <c r="N323" s="21"/>
      <c r="O323" s="22"/>
      <c r="P323" s="22"/>
      <c r="Q323" s="21"/>
      <c r="R323" s="21"/>
      <c r="S323" s="22"/>
      <c r="T323" s="22"/>
      <c r="U323" s="21"/>
      <c r="V323" s="21"/>
      <c r="W323" s="14"/>
      <c r="X323" s="22"/>
      <c r="Y323" s="22"/>
      <c r="Z323" s="21">
        <v>44.22</v>
      </c>
      <c r="AA323" s="21">
        <v>0</v>
      </c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1"/>
      <c r="AP323" s="21"/>
      <c r="AQ323" s="22"/>
      <c r="AR323" s="22"/>
      <c r="AS323" s="21"/>
      <c r="AT323" s="21"/>
      <c r="AU323" s="22"/>
      <c r="AV323" s="22"/>
      <c r="AW323" s="22"/>
      <c r="AX323" s="22"/>
      <c r="AY323" s="22"/>
      <c r="AZ323" s="22"/>
      <c r="BA323" s="21"/>
      <c r="BB323" s="22"/>
      <c r="BC323" s="22"/>
      <c r="BD323" s="21"/>
      <c r="BE323" s="22"/>
      <c r="BF323" s="22"/>
      <c r="BG323" s="21">
        <v>493.22</v>
      </c>
      <c r="BH323" s="21">
        <v>48</v>
      </c>
      <c r="BI323" s="15">
        <f t="shared" si="4"/>
        <v>29062.080000000002</v>
      </c>
    </row>
    <row r="324" spans="1:61" x14ac:dyDescent="0.25">
      <c r="A324" s="4" t="s">
        <v>369</v>
      </c>
      <c r="B324" s="23">
        <v>10000357</v>
      </c>
      <c r="C324" s="14"/>
      <c r="D324" s="14"/>
      <c r="E324" s="14"/>
      <c r="F324" s="14"/>
      <c r="G324" s="21"/>
      <c r="H324" s="14"/>
      <c r="I324" s="14"/>
      <c r="J324" s="21">
        <v>4940.1099999999997</v>
      </c>
      <c r="K324" s="21">
        <v>540</v>
      </c>
      <c r="L324" s="4"/>
      <c r="M324" s="21"/>
      <c r="N324" s="21"/>
      <c r="O324" s="22"/>
      <c r="P324" s="22"/>
      <c r="Q324" s="21"/>
      <c r="R324" s="21"/>
      <c r="S324" s="22"/>
      <c r="T324" s="22"/>
      <c r="U324" s="21"/>
      <c r="V324" s="21"/>
      <c r="W324" s="14"/>
      <c r="X324" s="22"/>
      <c r="Y324" s="22"/>
      <c r="Z324" s="21"/>
      <c r="AA324" s="21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1"/>
      <c r="AP324" s="21"/>
      <c r="AQ324" s="22"/>
      <c r="AR324" s="22"/>
      <c r="AS324" s="21"/>
      <c r="AT324" s="21"/>
      <c r="AU324" s="22"/>
      <c r="AV324" s="22"/>
      <c r="AW324" s="22"/>
      <c r="AX324" s="22"/>
      <c r="AY324" s="22"/>
      <c r="AZ324" s="22"/>
      <c r="BA324" s="21"/>
      <c r="BB324" s="22"/>
      <c r="BC324" s="22"/>
      <c r="BD324" s="21"/>
      <c r="BE324" s="22"/>
      <c r="BF324" s="22"/>
      <c r="BG324" s="21"/>
      <c r="BH324" s="21"/>
      <c r="BI324" s="15">
        <f t="shared" si="4"/>
        <v>5480.11</v>
      </c>
    </row>
    <row r="325" spans="1:61" x14ac:dyDescent="0.25">
      <c r="A325" s="4" t="s">
        <v>370</v>
      </c>
      <c r="B325" s="23">
        <v>10000395</v>
      </c>
      <c r="C325" s="14"/>
      <c r="D325" s="14"/>
      <c r="E325" s="14"/>
      <c r="F325" s="14"/>
      <c r="G325" s="21"/>
      <c r="H325" s="14"/>
      <c r="I325" s="14"/>
      <c r="J325" s="21">
        <v>5718.43</v>
      </c>
      <c r="K325" s="21">
        <v>576</v>
      </c>
      <c r="L325" s="4"/>
      <c r="M325" s="21"/>
      <c r="N325" s="21"/>
      <c r="O325" s="22"/>
      <c r="P325" s="22"/>
      <c r="Q325" s="21"/>
      <c r="R325" s="21"/>
      <c r="S325" s="22"/>
      <c r="T325" s="22"/>
      <c r="U325" s="21"/>
      <c r="V325" s="21"/>
      <c r="W325" s="14"/>
      <c r="X325" s="22"/>
      <c r="Y325" s="22"/>
      <c r="Z325" s="21">
        <v>14.74</v>
      </c>
      <c r="AA325" s="21">
        <v>0</v>
      </c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1"/>
      <c r="AP325" s="21"/>
      <c r="AQ325" s="22"/>
      <c r="AR325" s="22"/>
      <c r="AS325" s="21"/>
      <c r="AT325" s="21"/>
      <c r="AU325" s="22"/>
      <c r="AV325" s="22"/>
      <c r="AW325" s="22"/>
      <c r="AX325" s="22"/>
      <c r="AY325" s="22"/>
      <c r="AZ325" s="22"/>
      <c r="BA325" s="21"/>
      <c r="BB325" s="22"/>
      <c r="BC325" s="22"/>
      <c r="BD325" s="21"/>
      <c r="BE325" s="22"/>
      <c r="BF325" s="22"/>
      <c r="BG325" s="21"/>
      <c r="BH325" s="21"/>
      <c r="BI325" s="15">
        <f t="shared" si="4"/>
        <v>6309.17</v>
      </c>
    </row>
    <row r="326" spans="1:61" x14ac:dyDescent="0.25">
      <c r="A326" s="4" t="s">
        <v>371</v>
      </c>
      <c r="B326" s="23">
        <v>10000435</v>
      </c>
      <c r="C326" s="14"/>
      <c r="D326" s="14"/>
      <c r="E326" s="14"/>
      <c r="F326" s="14"/>
      <c r="G326" s="21"/>
      <c r="H326" s="14"/>
      <c r="I326" s="14"/>
      <c r="J326" s="21">
        <v>6053.2599999999993</v>
      </c>
      <c r="K326" s="21">
        <v>788</v>
      </c>
      <c r="L326" s="4"/>
      <c r="M326" s="21"/>
      <c r="N326" s="21"/>
      <c r="O326" s="22"/>
      <c r="P326" s="22"/>
      <c r="Q326" s="21"/>
      <c r="R326" s="21"/>
      <c r="S326" s="22"/>
      <c r="T326" s="22"/>
      <c r="U326" s="21"/>
      <c r="V326" s="21"/>
      <c r="W326" s="14"/>
      <c r="X326" s="22"/>
      <c r="Y326" s="22"/>
      <c r="Z326" s="21"/>
      <c r="AA326" s="21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1"/>
      <c r="AP326" s="21"/>
      <c r="AQ326" s="22"/>
      <c r="AR326" s="22"/>
      <c r="AS326" s="21"/>
      <c r="AT326" s="21"/>
      <c r="AU326" s="22"/>
      <c r="AV326" s="22"/>
      <c r="AW326" s="22"/>
      <c r="AX326" s="22"/>
      <c r="AY326" s="22"/>
      <c r="AZ326" s="22"/>
      <c r="BA326" s="21"/>
      <c r="BB326" s="22"/>
      <c r="BC326" s="22"/>
      <c r="BD326" s="21"/>
      <c r="BE326" s="22"/>
      <c r="BF326" s="22"/>
      <c r="BG326" s="21"/>
      <c r="BH326" s="21"/>
      <c r="BI326" s="15">
        <f t="shared" si="4"/>
        <v>6841.2599999999993</v>
      </c>
    </row>
    <row r="327" spans="1:61" x14ac:dyDescent="0.25">
      <c r="A327" s="4" t="s">
        <v>372</v>
      </c>
      <c r="B327" s="23">
        <v>10000453</v>
      </c>
      <c r="C327" s="14"/>
      <c r="D327" s="14"/>
      <c r="E327" s="14"/>
      <c r="F327" s="14"/>
      <c r="G327" s="21"/>
      <c r="H327" s="14"/>
      <c r="I327" s="14"/>
      <c r="J327" s="21">
        <v>107057.38999999998</v>
      </c>
      <c r="K327" s="21">
        <v>12904</v>
      </c>
      <c r="L327" s="4"/>
      <c r="M327" s="21"/>
      <c r="N327" s="21"/>
      <c r="O327" s="22"/>
      <c r="P327" s="22"/>
      <c r="Q327" s="21"/>
      <c r="R327" s="21"/>
      <c r="S327" s="22"/>
      <c r="T327" s="22"/>
      <c r="U327" s="21"/>
      <c r="V327" s="21"/>
      <c r="W327" s="14"/>
      <c r="X327" s="22"/>
      <c r="Y327" s="22"/>
      <c r="Z327" s="21">
        <v>29.48</v>
      </c>
      <c r="AA327" s="21">
        <v>8</v>
      </c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1"/>
      <c r="AP327" s="21"/>
      <c r="AQ327" s="22"/>
      <c r="AR327" s="22"/>
      <c r="AS327" s="21"/>
      <c r="AT327" s="21"/>
      <c r="AU327" s="22"/>
      <c r="AV327" s="22"/>
      <c r="AW327" s="22"/>
      <c r="AX327" s="22"/>
      <c r="AY327" s="22"/>
      <c r="AZ327" s="22"/>
      <c r="BA327" s="21"/>
      <c r="BB327" s="22"/>
      <c r="BC327" s="22"/>
      <c r="BD327" s="21"/>
      <c r="BE327" s="22"/>
      <c r="BF327" s="22"/>
      <c r="BG327" s="21"/>
      <c r="BH327" s="21"/>
      <c r="BI327" s="15">
        <f t="shared" si="4"/>
        <v>119998.86999999998</v>
      </c>
    </row>
    <row r="328" spans="1:61" x14ac:dyDescent="0.25">
      <c r="A328" s="4" t="s">
        <v>373</v>
      </c>
      <c r="B328" s="23">
        <v>10000868</v>
      </c>
      <c r="C328" s="14"/>
      <c r="D328" s="14"/>
      <c r="E328" s="14"/>
      <c r="F328" s="14"/>
      <c r="G328" s="21"/>
      <c r="H328" s="14"/>
      <c r="I328" s="14"/>
      <c r="J328" s="21">
        <v>61848.039999999994</v>
      </c>
      <c r="K328" s="21">
        <v>7344</v>
      </c>
      <c r="L328" s="4"/>
      <c r="M328" s="21"/>
      <c r="N328" s="21"/>
      <c r="O328" s="22"/>
      <c r="P328" s="22"/>
      <c r="Q328" s="21"/>
      <c r="R328" s="21"/>
      <c r="S328" s="22"/>
      <c r="T328" s="22"/>
      <c r="U328" s="21"/>
      <c r="V328" s="21"/>
      <c r="W328" s="14"/>
      <c r="X328" s="22"/>
      <c r="Y328" s="22"/>
      <c r="Z328" s="21">
        <v>288.34000000000003</v>
      </c>
      <c r="AA328" s="21">
        <v>4</v>
      </c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1"/>
      <c r="AP328" s="21"/>
      <c r="AQ328" s="22"/>
      <c r="AR328" s="22"/>
      <c r="AS328" s="21"/>
      <c r="AT328" s="21"/>
      <c r="AU328" s="22"/>
      <c r="AV328" s="22"/>
      <c r="AW328" s="22"/>
      <c r="AX328" s="22"/>
      <c r="AY328" s="22"/>
      <c r="AZ328" s="22"/>
      <c r="BA328" s="21"/>
      <c r="BB328" s="22"/>
      <c r="BC328" s="22"/>
      <c r="BD328" s="21"/>
      <c r="BE328" s="22"/>
      <c r="BF328" s="22"/>
      <c r="BG328" s="21"/>
      <c r="BH328" s="21"/>
      <c r="BI328" s="15">
        <f t="shared" ref="BI328:BI387" si="5">SUM(C328:BH328)-E328-H328-F328</f>
        <v>69484.37999999999</v>
      </c>
    </row>
    <row r="329" spans="1:61" x14ac:dyDescent="0.25">
      <c r="A329" s="4" t="s">
        <v>374</v>
      </c>
      <c r="B329" s="23">
        <v>10001023</v>
      </c>
      <c r="C329" s="14"/>
      <c r="D329" s="14"/>
      <c r="E329" s="14"/>
      <c r="F329" s="14"/>
      <c r="G329" s="21"/>
      <c r="H329" s="14"/>
      <c r="I329" s="14"/>
      <c r="J329" s="21">
        <v>5596.829999999999</v>
      </c>
      <c r="K329" s="21">
        <v>568</v>
      </c>
      <c r="L329" s="4"/>
      <c r="M329" s="21"/>
      <c r="N329" s="21"/>
      <c r="O329" s="22"/>
      <c r="P329" s="22"/>
      <c r="Q329" s="21"/>
      <c r="R329" s="21"/>
      <c r="S329" s="22"/>
      <c r="T329" s="22"/>
      <c r="U329" s="21"/>
      <c r="V329" s="21"/>
      <c r="W329" s="14"/>
      <c r="X329" s="22"/>
      <c r="Y329" s="22"/>
      <c r="Z329" s="21"/>
      <c r="AA329" s="21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1"/>
      <c r="AP329" s="21"/>
      <c r="AQ329" s="22"/>
      <c r="AR329" s="22"/>
      <c r="AS329" s="21"/>
      <c r="AT329" s="21"/>
      <c r="AU329" s="22"/>
      <c r="AV329" s="22"/>
      <c r="AW329" s="22"/>
      <c r="AX329" s="22"/>
      <c r="AY329" s="22"/>
      <c r="AZ329" s="22"/>
      <c r="BA329" s="21"/>
      <c r="BB329" s="22"/>
      <c r="BC329" s="22"/>
      <c r="BD329" s="21"/>
      <c r="BE329" s="22"/>
      <c r="BF329" s="22"/>
      <c r="BG329" s="21"/>
      <c r="BH329" s="21"/>
      <c r="BI329" s="15">
        <f t="shared" si="5"/>
        <v>6164.829999999999</v>
      </c>
    </row>
    <row r="330" spans="1:61" x14ac:dyDescent="0.25">
      <c r="A330" s="4" t="s">
        <v>375</v>
      </c>
      <c r="B330" s="23">
        <v>10001066</v>
      </c>
      <c r="C330" s="14"/>
      <c r="D330" s="14"/>
      <c r="E330" s="14"/>
      <c r="F330" s="14"/>
      <c r="G330" s="21"/>
      <c r="H330" s="14"/>
      <c r="I330" s="14"/>
      <c r="J330" s="21">
        <v>715.12</v>
      </c>
      <c r="K330" s="21">
        <v>88</v>
      </c>
      <c r="L330" s="4"/>
      <c r="M330" s="21"/>
      <c r="N330" s="21"/>
      <c r="O330" s="22"/>
      <c r="P330" s="22"/>
      <c r="Q330" s="21"/>
      <c r="R330" s="21"/>
      <c r="S330" s="22"/>
      <c r="T330" s="22"/>
      <c r="U330" s="21"/>
      <c r="V330" s="21"/>
      <c r="W330" s="14"/>
      <c r="X330" s="22"/>
      <c r="Y330" s="22"/>
      <c r="Z330" s="21">
        <v>14.74</v>
      </c>
      <c r="AA330" s="21">
        <v>0</v>
      </c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1"/>
      <c r="AP330" s="21"/>
      <c r="AQ330" s="22"/>
      <c r="AR330" s="22"/>
      <c r="AS330" s="21"/>
      <c r="AT330" s="21"/>
      <c r="AU330" s="22"/>
      <c r="AV330" s="22"/>
      <c r="AW330" s="22"/>
      <c r="AX330" s="22"/>
      <c r="AY330" s="22"/>
      <c r="AZ330" s="22"/>
      <c r="BA330" s="21"/>
      <c r="BB330" s="22"/>
      <c r="BC330" s="22"/>
      <c r="BD330" s="21"/>
      <c r="BE330" s="22"/>
      <c r="BF330" s="22"/>
      <c r="BG330" s="21"/>
      <c r="BH330" s="21"/>
      <c r="BI330" s="15">
        <f t="shared" si="5"/>
        <v>817.86</v>
      </c>
    </row>
    <row r="331" spans="1:61" x14ac:dyDescent="0.25">
      <c r="A331" s="4" t="s">
        <v>376</v>
      </c>
      <c r="B331" s="23">
        <v>10001090</v>
      </c>
      <c r="C331" s="14"/>
      <c r="D331" s="14"/>
      <c r="E331" s="14"/>
      <c r="F331" s="14"/>
      <c r="G331" s="21"/>
      <c r="H331" s="14"/>
      <c r="I331" s="14"/>
      <c r="J331" s="21">
        <v>10871.68</v>
      </c>
      <c r="K331" s="21">
        <v>1412</v>
      </c>
      <c r="L331" s="4"/>
      <c r="M331" s="21"/>
      <c r="N331" s="21"/>
      <c r="O331" s="22"/>
      <c r="P331" s="22"/>
      <c r="Q331" s="21"/>
      <c r="R331" s="21"/>
      <c r="S331" s="22"/>
      <c r="T331" s="22"/>
      <c r="U331" s="21"/>
      <c r="V331" s="21"/>
      <c r="W331" s="14"/>
      <c r="X331" s="22"/>
      <c r="Y331" s="22"/>
      <c r="Z331" s="21"/>
      <c r="AA331" s="21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1"/>
      <c r="AP331" s="21"/>
      <c r="AQ331" s="22"/>
      <c r="AR331" s="22"/>
      <c r="AS331" s="21"/>
      <c r="AT331" s="21"/>
      <c r="AU331" s="22"/>
      <c r="AV331" s="22"/>
      <c r="AW331" s="22"/>
      <c r="AX331" s="22"/>
      <c r="AY331" s="22"/>
      <c r="AZ331" s="22"/>
      <c r="BA331" s="21"/>
      <c r="BB331" s="22"/>
      <c r="BC331" s="22"/>
      <c r="BD331" s="21"/>
      <c r="BE331" s="22"/>
      <c r="BF331" s="22"/>
      <c r="BG331" s="21"/>
      <c r="BH331" s="21"/>
      <c r="BI331" s="15">
        <f t="shared" si="5"/>
        <v>12283.68</v>
      </c>
    </row>
    <row r="332" spans="1:61" x14ac:dyDescent="0.25">
      <c r="A332" s="4" t="s">
        <v>377</v>
      </c>
      <c r="B332" s="23">
        <v>10001091</v>
      </c>
      <c r="C332" s="14"/>
      <c r="D332" s="14"/>
      <c r="E332" s="14"/>
      <c r="F332" s="14"/>
      <c r="G332" s="21"/>
      <c r="H332" s="14"/>
      <c r="I332" s="14"/>
      <c r="J332" s="21">
        <v>13784.470000000001</v>
      </c>
      <c r="K332" s="21">
        <v>1552</v>
      </c>
      <c r="L332" s="4"/>
      <c r="M332" s="21"/>
      <c r="N332" s="21"/>
      <c r="O332" s="22"/>
      <c r="P332" s="22"/>
      <c r="Q332" s="21"/>
      <c r="R332" s="21"/>
      <c r="S332" s="22"/>
      <c r="T332" s="22"/>
      <c r="U332" s="21"/>
      <c r="V332" s="21"/>
      <c r="W332" s="14"/>
      <c r="X332" s="22"/>
      <c r="Y332" s="22"/>
      <c r="Z332" s="21"/>
      <c r="AA332" s="21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1"/>
      <c r="AP332" s="21"/>
      <c r="AQ332" s="22"/>
      <c r="AR332" s="22"/>
      <c r="AS332" s="21"/>
      <c r="AT332" s="21"/>
      <c r="AU332" s="22"/>
      <c r="AV332" s="22"/>
      <c r="AW332" s="22"/>
      <c r="AX332" s="22"/>
      <c r="AY332" s="22"/>
      <c r="AZ332" s="22"/>
      <c r="BA332" s="21"/>
      <c r="BB332" s="22"/>
      <c r="BC332" s="22"/>
      <c r="BD332" s="21"/>
      <c r="BE332" s="22"/>
      <c r="BF332" s="22"/>
      <c r="BG332" s="21"/>
      <c r="BH332" s="21"/>
      <c r="BI332" s="15">
        <f t="shared" si="5"/>
        <v>15336.470000000001</v>
      </c>
    </row>
    <row r="333" spans="1:61" x14ac:dyDescent="0.25">
      <c r="A333" s="4" t="s">
        <v>378</v>
      </c>
      <c r="B333" s="23">
        <v>10001096</v>
      </c>
      <c r="C333" s="14"/>
      <c r="D333" s="14"/>
      <c r="E333" s="14"/>
      <c r="F333" s="14"/>
      <c r="G333" s="21"/>
      <c r="H333" s="14"/>
      <c r="I333" s="14"/>
      <c r="J333" s="21">
        <v>23689.000000000004</v>
      </c>
      <c r="K333" s="21">
        <v>2484</v>
      </c>
      <c r="L333" s="4"/>
      <c r="M333" s="21"/>
      <c r="N333" s="21"/>
      <c r="O333" s="22"/>
      <c r="P333" s="22"/>
      <c r="Q333" s="21"/>
      <c r="R333" s="21"/>
      <c r="S333" s="22"/>
      <c r="T333" s="22"/>
      <c r="U333" s="21"/>
      <c r="V333" s="21"/>
      <c r="W333" s="14"/>
      <c r="X333" s="22"/>
      <c r="Y333" s="22"/>
      <c r="Z333" s="21">
        <v>2698.43</v>
      </c>
      <c r="AA333" s="21">
        <v>32</v>
      </c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1"/>
      <c r="AP333" s="21"/>
      <c r="AQ333" s="22"/>
      <c r="AR333" s="22"/>
      <c r="AS333" s="21"/>
      <c r="AT333" s="21"/>
      <c r="AU333" s="22"/>
      <c r="AV333" s="22"/>
      <c r="AW333" s="22"/>
      <c r="AX333" s="22"/>
      <c r="AY333" s="22"/>
      <c r="AZ333" s="22"/>
      <c r="BA333" s="21"/>
      <c r="BB333" s="22"/>
      <c r="BC333" s="22"/>
      <c r="BD333" s="21"/>
      <c r="BE333" s="22"/>
      <c r="BF333" s="22"/>
      <c r="BG333" s="21"/>
      <c r="BH333" s="21"/>
      <c r="BI333" s="15">
        <f t="shared" si="5"/>
        <v>28903.430000000004</v>
      </c>
    </row>
    <row r="334" spans="1:61" x14ac:dyDescent="0.25">
      <c r="A334" s="4" t="s">
        <v>379</v>
      </c>
      <c r="B334" s="23">
        <v>10001204</v>
      </c>
      <c r="C334" s="14"/>
      <c r="D334" s="14"/>
      <c r="E334" s="14"/>
      <c r="F334" s="14"/>
      <c r="G334" s="21"/>
      <c r="H334" s="14"/>
      <c r="I334" s="14"/>
      <c r="J334" s="21">
        <v>35087.590000000004</v>
      </c>
      <c r="K334" s="21">
        <v>3576</v>
      </c>
      <c r="L334" s="4"/>
      <c r="M334" s="21"/>
      <c r="N334" s="21"/>
      <c r="O334" s="22"/>
      <c r="P334" s="22"/>
      <c r="Q334" s="21"/>
      <c r="R334" s="21"/>
      <c r="S334" s="22"/>
      <c r="T334" s="22"/>
      <c r="U334" s="21"/>
      <c r="V334" s="21"/>
      <c r="W334" s="14"/>
      <c r="X334" s="22"/>
      <c r="Y334" s="22"/>
      <c r="Z334" s="21">
        <v>103.93</v>
      </c>
      <c r="AA334" s="21">
        <v>0</v>
      </c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1"/>
      <c r="AP334" s="21"/>
      <c r="AQ334" s="22"/>
      <c r="AR334" s="22"/>
      <c r="AS334" s="21"/>
      <c r="AT334" s="21"/>
      <c r="AU334" s="22"/>
      <c r="AV334" s="22"/>
      <c r="AW334" s="22"/>
      <c r="AX334" s="22"/>
      <c r="AY334" s="22"/>
      <c r="AZ334" s="22"/>
      <c r="BA334" s="21"/>
      <c r="BB334" s="22"/>
      <c r="BC334" s="22"/>
      <c r="BD334" s="21"/>
      <c r="BE334" s="22"/>
      <c r="BF334" s="22"/>
      <c r="BG334" s="21">
        <v>618.48</v>
      </c>
      <c r="BH334" s="21">
        <v>64</v>
      </c>
      <c r="BI334" s="15">
        <f t="shared" si="5"/>
        <v>39450.000000000007</v>
      </c>
    </row>
    <row r="335" spans="1:61" x14ac:dyDescent="0.25">
      <c r="A335" s="4" t="s">
        <v>380</v>
      </c>
      <c r="B335" s="23">
        <v>10001273</v>
      </c>
      <c r="C335" s="14"/>
      <c r="D335" s="14"/>
      <c r="E335" s="14"/>
      <c r="F335" s="14"/>
      <c r="G335" s="21"/>
      <c r="H335" s="14"/>
      <c r="I335" s="14"/>
      <c r="J335" s="21">
        <v>19849.5</v>
      </c>
      <c r="K335" s="21">
        <v>2160</v>
      </c>
      <c r="L335" s="4"/>
      <c r="M335" s="21"/>
      <c r="N335" s="21"/>
      <c r="O335" s="22"/>
      <c r="P335" s="22"/>
      <c r="Q335" s="21"/>
      <c r="R335" s="21"/>
      <c r="S335" s="22"/>
      <c r="T335" s="22"/>
      <c r="U335" s="21"/>
      <c r="V335" s="21"/>
      <c r="W335" s="14"/>
      <c r="X335" s="22"/>
      <c r="Y335" s="22"/>
      <c r="Z335" s="21"/>
      <c r="AA335" s="21"/>
      <c r="AB335" s="22"/>
      <c r="AC335" s="22"/>
      <c r="AD335" s="22"/>
      <c r="AE335" s="22">
        <v>1837.01</v>
      </c>
      <c r="AF335" s="22">
        <v>0</v>
      </c>
      <c r="AG335" s="22">
        <v>129306.93</v>
      </c>
      <c r="AH335" s="22">
        <v>50</v>
      </c>
      <c r="AI335" s="22"/>
      <c r="AJ335" s="22"/>
      <c r="AK335" s="22"/>
      <c r="AL335" s="22"/>
      <c r="AM335" s="22"/>
      <c r="AN335" s="22"/>
      <c r="AO335" s="21"/>
      <c r="AP335" s="21"/>
      <c r="AQ335" s="22"/>
      <c r="AR335" s="22"/>
      <c r="AS335" s="21"/>
      <c r="AT335" s="21"/>
      <c r="AU335" s="22"/>
      <c r="AV335" s="22"/>
      <c r="AW335" s="22"/>
      <c r="AX335" s="22"/>
      <c r="AY335" s="22"/>
      <c r="AZ335" s="22"/>
      <c r="BA335" s="21"/>
      <c r="BB335" s="22"/>
      <c r="BC335" s="22"/>
      <c r="BD335" s="21"/>
      <c r="BE335" s="22"/>
      <c r="BF335" s="22"/>
      <c r="BG335" s="21"/>
      <c r="BH335" s="21"/>
      <c r="BI335" s="15">
        <f t="shared" si="5"/>
        <v>153203.44</v>
      </c>
    </row>
    <row r="336" spans="1:61" x14ac:dyDescent="0.25">
      <c r="A336" s="4" t="s">
        <v>381</v>
      </c>
      <c r="B336" s="23">
        <v>10001411</v>
      </c>
      <c r="C336" s="14"/>
      <c r="D336" s="14"/>
      <c r="E336" s="14"/>
      <c r="F336" s="14"/>
      <c r="G336" s="21"/>
      <c r="H336" s="14"/>
      <c r="I336" s="14"/>
      <c r="J336" s="21">
        <v>13401.18</v>
      </c>
      <c r="K336" s="21">
        <v>1420</v>
      </c>
      <c r="L336" s="4"/>
      <c r="M336" s="21"/>
      <c r="N336" s="21"/>
      <c r="O336" s="22"/>
      <c r="P336" s="22"/>
      <c r="Q336" s="21"/>
      <c r="R336" s="21"/>
      <c r="S336" s="22"/>
      <c r="T336" s="22"/>
      <c r="U336" s="21"/>
      <c r="V336" s="21"/>
      <c r="W336" s="14"/>
      <c r="X336" s="22"/>
      <c r="Y336" s="22"/>
      <c r="Z336" s="21">
        <v>196.18</v>
      </c>
      <c r="AA336" s="21">
        <v>8</v>
      </c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1"/>
      <c r="AP336" s="21"/>
      <c r="AQ336" s="22"/>
      <c r="AR336" s="22"/>
      <c r="AS336" s="21"/>
      <c r="AT336" s="21"/>
      <c r="AU336" s="22"/>
      <c r="AV336" s="22"/>
      <c r="AW336" s="22"/>
      <c r="AX336" s="22"/>
      <c r="AY336" s="22"/>
      <c r="AZ336" s="22"/>
      <c r="BA336" s="21"/>
      <c r="BB336" s="22"/>
      <c r="BC336" s="22"/>
      <c r="BD336" s="21"/>
      <c r="BE336" s="22"/>
      <c r="BF336" s="22"/>
      <c r="BG336" s="21"/>
      <c r="BH336" s="21"/>
      <c r="BI336" s="15">
        <f t="shared" si="5"/>
        <v>15025.36</v>
      </c>
    </row>
    <row r="337" spans="1:61" x14ac:dyDescent="0.25">
      <c r="A337" s="4" t="s">
        <v>382</v>
      </c>
      <c r="B337" s="23">
        <v>10001518</v>
      </c>
      <c r="C337" s="14"/>
      <c r="D337" s="14"/>
      <c r="E337" s="14"/>
      <c r="F337" s="14"/>
      <c r="G337" s="21"/>
      <c r="H337" s="14"/>
      <c r="I337" s="14"/>
      <c r="J337" s="21">
        <v>27364.320000000003</v>
      </c>
      <c r="K337" s="21">
        <v>2868</v>
      </c>
      <c r="L337" s="4"/>
      <c r="M337" s="21"/>
      <c r="N337" s="21"/>
      <c r="O337" s="22"/>
      <c r="P337" s="22"/>
      <c r="Q337" s="21"/>
      <c r="R337" s="21"/>
      <c r="S337" s="22"/>
      <c r="T337" s="22"/>
      <c r="U337" s="21"/>
      <c r="V337" s="21"/>
      <c r="W337" s="14"/>
      <c r="X337" s="22"/>
      <c r="Y337" s="22"/>
      <c r="Z337" s="21">
        <v>155</v>
      </c>
      <c r="AA337" s="21">
        <v>0</v>
      </c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1"/>
      <c r="AP337" s="21"/>
      <c r="AQ337" s="22"/>
      <c r="AR337" s="22"/>
      <c r="AS337" s="21"/>
      <c r="AT337" s="21"/>
      <c r="AU337" s="22"/>
      <c r="AV337" s="22"/>
      <c r="AW337" s="22"/>
      <c r="AX337" s="22"/>
      <c r="AY337" s="22"/>
      <c r="AZ337" s="22"/>
      <c r="BA337" s="21"/>
      <c r="BB337" s="22"/>
      <c r="BC337" s="22"/>
      <c r="BD337" s="21"/>
      <c r="BE337" s="22"/>
      <c r="BF337" s="22"/>
      <c r="BG337" s="21"/>
      <c r="BH337" s="21"/>
      <c r="BI337" s="15">
        <f t="shared" si="5"/>
        <v>30387.320000000003</v>
      </c>
    </row>
    <row r="338" spans="1:61" x14ac:dyDescent="0.25">
      <c r="A338" s="4" t="s">
        <v>383</v>
      </c>
      <c r="B338" s="23">
        <v>10001520</v>
      </c>
      <c r="C338" s="14"/>
      <c r="D338" s="14"/>
      <c r="E338" s="14"/>
      <c r="F338" s="14"/>
      <c r="G338" s="21"/>
      <c r="H338" s="14"/>
      <c r="I338" s="14"/>
      <c r="J338" s="21">
        <v>7837.48</v>
      </c>
      <c r="K338" s="21">
        <v>832</v>
      </c>
      <c r="L338" s="4"/>
      <c r="M338" s="21"/>
      <c r="N338" s="21"/>
      <c r="O338" s="22"/>
      <c r="P338" s="22"/>
      <c r="Q338" s="21"/>
      <c r="R338" s="21"/>
      <c r="S338" s="22"/>
      <c r="T338" s="22"/>
      <c r="U338" s="21"/>
      <c r="V338" s="21"/>
      <c r="W338" s="14"/>
      <c r="X338" s="22"/>
      <c r="Y338" s="22"/>
      <c r="Z338" s="21">
        <v>29.48</v>
      </c>
      <c r="AA338" s="21">
        <v>8</v>
      </c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1"/>
      <c r="AP338" s="21"/>
      <c r="AQ338" s="22"/>
      <c r="AR338" s="22"/>
      <c r="AS338" s="21"/>
      <c r="AT338" s="21"/>
      <c r="AU338" s="22"/>
      <c r="AV338" s="22"/>
      <c r="AW338" s="22"/>
      <c r="AX338" s="22"/>
      <c r="AY338" s="22"/>
      <c r="AZ338" s="22"/>
      <c r="BA338" s="21"/>
      <c r="BB338" s="22"/>
      <c r="BC338" s="22"/>
      <c r="BD338" s="21"/>
      <c r="BE338" s="22"/>
      <c r="BF338" s="22"/>
      <c r="BG338" s="21"/>
      <c r="BH338" s="21"/>
      <c r="BI338" s="15">
        <f t="shared" si="5"/>
        <v>8706.9599999999991</v>
      </c>
    </row>
    <row r="339" spans="1:61" x14ac:dyDescent="0.25">
      <c r="A339" s="4" t="s">
        <v>384</v>
      </c>
      <c r="B339" s="23">
        <v>10001694</v>
      </c>
      <c r="C339" s="14"/>
      <c r="D339" s="14"/>
      <c r="E339" s="14"/>
      <c r="F339" s="14"/>
      <c r="G339" s="21"/>
      <c r="H339" s="14"/>
      <c r="I339" s="14"/>
      <c r="J339" s="21">
        <v>5987.8600000000006</v>
      </c>
      <c r="K339" s="21">
        <v>644</v>
      </c>
      <c r="L339" s="4"/>
      <c r="M339" s="21"/>
      <c r="N339" s="21"/>
      <c r="O339" s="22"/>
      <c r="P339" s="22"/>
      <c r="Q339" s="21"/>
      <c r="R339" s="21"/>
      <c r="S339" s="22"/>
      <c r="T339" s="22"/>
      <c r="U339" s="21"/>
      <c r="V339" s="21"/>
      <c r="W339" s="14"/>
      <c r="X339" s="22"/>
      <c r="Y339" s="22"/>
      <c r="Z339" s="21"/>
      <c r="AA339" s="21"/>
      <c r="AB339" s="22"/>
      <c r="AC339" s="22"/>
      <c r="AD339" s="22"/>
      <c r="AE339" s="22">
        <v>7390.3899999999994</v>
      </c>
      <c r="AF339" s="22">
        <v>0</v>
      </c>
      <c r="AG339" s="22">
        <v>206713.82</v>
      </c>
      <c r="AH339" s="22">
        <v>0</v>
      </c>
      <c r="AI339" s="22"/>
      <c r="AJ339" s="22"/>
      <c r="AK339" s="22"/>
      <c r="AL339" s="22"/>
      <c r="AM339" s="22"/>
      <c r="AN339" s="22"/>
      <c r="AO339" s="21"/>
      <c r="AP339" s="21"/>
      <c r="AQ339" s="22"/>
      <c r="AR339" s="22"/>
      <c r="AS339" s="21"/>
      <c r="AT339" s="21"/>
      <c r="AU339" s="22"/>
      <c r="AV339" s="22"/>
      <c r="AW339" s="22"/>
      <c r="AX339" s="22"/>
      <c r="AY339" s="22"/>
      <c r="AZ339" s="22"/>
      <c r="BA339" s="21"/>
      <c r="BB339" s="22"/>
      <c r="BC339" s="22"/>
      <c r="BD339" s="21"/>
      <c r="BE339" s="22"/>
      <c r="BF339" s="22"/>
      <c r="BG339" s="21"/>
      <c r="BH339" s="21"/>
      <c r="BI339" s="15">
        <f t="shared" si="5"/>
        <v>220736.07</v>
      </c>
    </row>
    <row r="340" spans="1:61" x14ac:dyDescent="0.25">
      <c r="A340" s="4" t="s">
        <v>385</v>
      </c>
      <c r="B340" s="23">
        <v>10067404</v>
      </c>
      <c r="C340" s="14"/>
      <c r="D340" s="14"/>
      <c r="E340" s="14"/>
      <c r="F340" s="14"/>
      <c r="G340" s="21"/>
      <c r="H340" s="14"/>
      <c r="I340" s="14"/>
      <c r="J340" s="21">
        <v>102323.76999999997</v>
      </c>
      <c r="K340" s="21">
        <v>10172</v>
      </c>
      <c r="L340" s="4"/>
      <c r="M340" s="21"/>
      <c r="N340" s="21"/>
      <c r="O340" s="22"/>
      <c r="P340" s="22"/>
      <c r="Q340" s="21"/>
      <c r="R340" s="21"/>
      <c r="S340" s="22"/>
      <c r="T340" s="22"/>
      <c r="U340" s="21"/>
      <c r="V340" s="21"/>
      <c r="W340" s="14"/>
      <c r="X340" s="22"/>
      <c r="Y340" s="22"/>
      <c r="Z340" s="21"/>
      <c r="AA340" s="21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1"/>
      <c r="AP340" s="21"/>
      <c r="AQ340" s="22"/>
      <c r="AR340" s="22"/>
      <c r="AS340" s="21"/>
      <c r="AT340" s="21"/>
      <c r="AU340" s="22"/>
      <c r="AV340" s="22"/>
      <c r="AW340" s="22"/>
      <c r="AX340" s="22"/>
      <c r="AY340" s="22"/>
      <c r="AZ340" s="22"/>
      <c r="BA340" s="21">
        <v>2573.1</v>
      </c>
      <c r="BB340" s="22"/>
      <c r="BC340" s="22"/>
      <c r="BD340" s="21"/>
      <c r="BE340" s="22"/>
      <c r="BF340" s="22"/>
      <c r="BG340" s="21">
        <v>29.38</v>
      </c>
      <c r="BH340" s="21">
        <v>4</v>
      </c>
      <c r="BI340" s="15">
        <f t="shared" si="5"/>
        <v>115102.24999999999</v>
      </c>
    </row>
    <row r="341" spans="1:61" x14ac:dyDescent="0.25">
      <c r="A341" s="4" t="s">
        <v>386</v>
      </c>
      <c r="B341" s="23">
        <v>10068302</v>
      </c>
      <c r="C341" s="14"/>
      <c r="D341" s="14"/>
      <c r="E341" s="14"/>
      <c r="F341" s="14"/>
      <c r="G341" s="21"/>
      <c r="H341" s="14"/>
      <c r="I341" s="14"/>
      <c r="J341" s="21">
        <v>2180239.9500000002</v>
      </c>
      <c r="K341" s="21">
        <v>0</v>
      </c>
      <c r="L341" s="4"/>
      <c r="M341" s="21"/>
      <c r="N341" s="21"/>
      <c r="O341" s="22"/>
      <c r="P341" s="22"/>
      <c r="Q341" s="21"/>
      <c r="R341" s="21"/>
      <c r="S341" s="22"/>
      <c r="T341" s="22"/>
      <c r="U341" s="21">
        <v>5.81</v>
      </c>
      <c r="V341" s="21">
        <v>0</v>
      </c>
      <c r="W341" s="14"/>
      <c r="X341" s="22"/>
      <c r="Y341" s="22"/>
      <c r="Z341" s="21"/>
      <c r="AA341" s="21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1">
        <v>257178.99999999997</v>
      </c>
      <c r="AP341" s="21">
        <v>0</v>
      </c>
      <c r="AQ341" s="22"/>
      <c r="AR341" s="22"/>
      <c r="AS341" s="21">
        <v>101421.75</v>
      </c>
      <c r="AT341" s="21">
        <v>0</v>
      </c>
      <c r="AU341" s="22"/>
      <c r="AV341" s="22"/>
      <c r="AW341" s="22"/>
      <c r="AX341" s="22"/>
      <c r="AY341" s="22"/>
      <c r="AZ341" s="22"/>
      <c r="BA341" s="21"/>
      <c r="BB341" s="22"/>
      <c r="BC341" s="22"/>
      <c r="BD341" s="21"/>
      <c r="BE341" s="22"/>
      <c r="BF341" s="22"/>
      <c r="BG341" s="21">
        <v>7431.77</v>
      </c>
      <c r="BH341" s="21">
        <v>0</v>
      </c>
      <c r="BI341" s="15">
        <f t="shared" si="5"/>
        <v>2546278.2800000003</v>
      </c>
    </row>
    <row r="342" spans="1:61" x14ac:dyDescent="0.25">
      <c r="A342" s="4" t="s">
        <v>387</v>
      </c>
      <c r="B342" s="23">
        <v>10068303</v>
      </c>
      <c r="C342" s="14"/>
      <c r="D342" s="14"/>
      <c r="E342" s="14"/>
      <c r="F342" s="14"/>
      <c r="G342" s="21"/>
      <c r="H342" s="14"/>
      <c r="I342" s="14"/>
      <c r="J342" s="21">
        <v>1934064.3</v>
      </c>
      <c r="K342" s="21">
        <v>0</v>
      </c>
      <c r="L342" s="4"/>
      <c r="M342" s="21"/>
      <c r="N342" s="21"/>
      <c r="O342" s="22"/>
      <c r="P342" s="22"/>
      <c r="Q342" s="21"/>
      <c r="R342" s="21"/>
      <c r="S342" s="22"/>
      <c r="T342" s="22"/>
      <c r="U342" s="21"/>
      <c r="V342" s="21"/>
      <c r="W342" s="14"/>
      <c r="X342" s="22"/>
      <c r="Y342" s="22"/>
      <c r="Z342" s="21"/>
      <c r="AA342" s="21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1">
        <v>22080.649999999998</v>
      </c>
      <c r="AP342" s="21">
        <v>0</v>
      </c>
      <c r="AQ342" s="22"/>
      <c r="AR342" s="22"/>
      <c r="AS342" s="21">
        <v>139004.08000000002</v>
      </c>
      <c r="AT342" s="21">
        <v>0</v>
      </c>
      <c r="AU342" s="22"/>
      <c r="AV342" s="22"/>
      <c r="AW342" s="22"/>
      <c r="AX342" s="22"/>
      <c r="AY342" s="22"/>
      <c r="AZ342" s="22"/>
      <c r="BA342" s="21"/>
      <c r="BB342" s="22"/>
      <c r="BC342" s="22"/>
      <c r="BD342" s="21"/>
      <c r="BE342" s="22"/>
      <c r="BF342" s="22"/>
      <c r="BG342" s="21">
        <v>81489.47</v>
      </c>
      <c r="BH342" s="21">
        <v>0</v>
      </c>
      <c r="BI342" s="15">
        <f t="shared" si="5"/>
        <v>2176638.5</v>
      </c>
    </row>
    <row r="343" spans="1:61" x14ac:dyDescent="0.25">
      <c r="A343" s="4" t="s">
        <v>388</v>
      </c>
      <c r="B343" s="23">
        <v>19164063</v>
      </c>
      <c r="C343" s="14"/>
      <c r="D343" s="14"/>
      <c r="E343" s="14"/>
      <c r="F343" s="14"/>
      <c r="G343" s="21"/>
      <c r="H343" s="14"/>
      <c r="I343" s="14"/>
      <c r="J343" s="21">
        <v>3599.7200000000003</v>
      </c>
      <c r="K343" s="21">
        <v>0</v>
      </c>
      <c r="L343" s="4"/>
      <c r="M343" s="21"/>
      <c r="N343" s="21"/>
      <c r="O343" s="22"/>
      <c r="P343" s="22"/>
      <c r="Q343" s="21"/>
      <c r="R343" s="21"/>
      <c r="S343" s="22"/>
      <c r="T343" s="22"/>
      <c r="U343" s="21"/>
      <c r="V343" s="21"/>
      <c r="W343" s="14"/>
      <c r="X343" s="22"/>
      <c r="Y343" s="22"/>
      <c r="Z343" s="21"/>
      <c r="AA343" s="21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1">
        <v>234882.08</v>
      </c>
      <c r="AP343" s="21">
        <v>0</v>
      </c>
      <c r="AQ343" s="22"/>
      <c r="AR343" s="22"/>
      <c r="AS343" s="21"/>
      <c r="AT343" s="21"/>
      <c r="AU343" s="22"/>
      <c r="AV343" s="22"/>
      <c r="AW343" s="22"/>
      <c r="AX343" s="22"/>
      <c r="AY343" s="22"/>
      <c r="AZ343" s="22"/>
      <c r="BA343" s="21"/>
      <c r="BB343" s="22"/>
      <c r="BC343" s="22"/>
      <c r="BD343" s="21"/>
      <c r="BE343" s="22"/>
      <c r="BF343" s="22"/>
      <c r="BG343" s="21">
        <v>292.06</v>
      </c>
      <c r="BH343" s="21">
        <v>0</v>
      </c>
      <c r="BI343" s="15">
        <f t="shared" si="5"/>
        <v>238773.86</v>
      </c>
    </row>
    <row r="344" spans="1:61" x14ac:dyDescent="0.25">
      <c r="A344" s="4" t="s">
        <v>389</v>
      </c>
      <c r="B344" s="23">
        <v>50077442</v>
      </c>
      <c r="C344" s="14"/>
      <c r="D344" s="14"/>
      <c r="E344" s="14"/>
      <c r="F344" s="14"/>
      <c r="G344" s="21"/>
      <c r="H344" s="14"/>
      <c r="I344" s="14"/>
      <c r="J344" s="21">
        <v>2617.65</v>
      </c>
      <c r="K344" s="21">
        <v>312</v>
      </c>
      <c r="L344" s="4"/>
      <c r="M344" s="21"/>
      <c r="N344" s="21"/>
      <c r="O344" s="22"/>
      <c r="P344" s="22"/>
      <c r="Q344" s="21"/>
      <c r="R344" s="21"/>
      <c r="S344" s="22"/>
      <c r="T344" s="22"/>
      <c r="U344" s="21"/>
      <c r="V344" s="21"/>
      <c r="W344" s="14"/>
      <c r="X344" s="22"/>
      <c r="Y344" s="22"/>
      <c r="Z344" s="21"/>
      <c r="AA344" s="21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1"/>
      <c r="AP344" s="21"/>
      <c r="AQ344" s="22"/>
      <c r="AR344" s="22"/>
      <c r="AS344" s="21"/>
      <c r="AT344" s="21"/>
      <c r="AU344" s="22"/>
      <c r="AV344" s="22"/>
      <c r="AW344" s="22"/>
      <c r="AX344" s="22"/>
      <c r="AY344" s="22"/>
      <c r="AZ344" s="22"/>
      <c r="BA344" s="21"/>
      <c r="BB344" s="22"/>
      <c r="BC344" s="22"/>
      <c r="BD344" s="21"/>
      <c r="BE344" s="22"/>
      <c r="BF344" s="22"/>
      <c r="BG344" s="21"/>
      <c r="BH344" s="21"/>
      <c r="BI344" s="15">
        <f t="shared" si="5"/>
        <v>2929.65</v>
      </c>
    </row>
    <row r="345" spans="1:61" x14ac:dyDescent="0.25">
      <c r="A345" s="4" t="s">
        <v>390</v>
      </c>
      <c r="B345" s="23">
        <v>90000074</v>
      </c>
      <c r="C345" s="14"/>
      <c r="D345" s="14"/>
      <c r="E345" s="14"/>
      <c r="F345" s="14"/>
      <c r="G345" s="21"/>
      <c r="H345" s="14"/>
      <c r="I345" s="14"/>
      <c r="J345" s="21">
        <v>13875.24</v>
      </c>
      <c r="K345" s="21">
        <v>1344</v>
      </c>
      <c r="L345" s="4"/>
      <c r="M345" s="21"/>
      <c r="N345" s="21"/>
      <c r="O345" s="22"/>
      <c r="P345" s="22"/>
      <c r="Q345" s="21"/>
      <c r="R345" s="21"/>
      <c r="S345" s="22"/>
      <c r="T345" s="22"/>
      <c r="U345" s="21"/>
      <c r="V345" s="21"/>
      <c r="W345" s="14"/>
      <c r="X345" s="22"/>
      <c r="Y345" s="22"/>
      <c r="Z345" s="21"/>
      <c r="AA345" s="21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1"/>
      <c r="AP345" s="21"/>
      <c r="AQ345" s="22"/>
      <c r="AR345" s="22"/>
      <c r="AS345" s="21"/>
      <c r="AT345" s="21"/>
      <c r="AU345" s="22"/>
      <c r="AV345" s="22"/>
      <c r="AW345" s="22"/>
      <c r="AX345" s="22"/>
      <c r="AY345" s="22"/>
      <c r="AZ345" s="22"/>
      <c r="BA345" s="21"/>
      <c r="BB345" s="22"/>
      <c r="BC345" s="22"/>
      <c r="BD345" s="21"/>
      <c r="BE345" s="22"/>
      <c r="BF345" s="22"/>
      <c r="BG345" s="21"/>
      <c r="BH345" s="21"/>
      <c r="BI345" s="15">
        <f t="shared" si="5"/>
        <v>15219.24</v>
      </c>
    </row>
    <row r="346" spans="1:61" x14ac:dyDescent="0.25">
      <c r="A346" s="4" t="s">
        <v>391</v>
      </c>
      <c r="B346" s="23">
        <v>90077433</v>
      </c>
      <c r="C346" s="14"/>
      <c r="D346" s="14"/>
      <c r="E346" s="14"/>
      <c r="F346" s="14"/>
      <c r="G346" s="21"/>
      <c r="H346" s="14"/>
      <c r="I346" s="14"/>
      <c r="J346" s="21">
        <v>116611.85999999999</v>
      </c>
      <c r="K346" s="21">
        <v>12140</v>
      </c>
      <c r="L346" s="4"/>
      <c r="M346" s="21"/>
      <c r="N346" s="21"/>
      <c r="O346" s="22"/>
      <c r="P346" s="22"/>
      <c r="Q346" s="21"/>
      <c r="R346" s="21"/>
      <c r="S346" s="22"/>
      <c r="T346" s="22"/>
      <c r="U346" s="21"/>
      <c r="V346" s="21"/>
      <c r="W346" s="14"/>
      <c r="X346" s="22"/>
      <c r="Y346" s="22"/>
      <c r="Z346" s="21">
        <v>427.71000000000004</v>
      </c>
      <c r="AA346" s="21">
        <v>4</v>
      </c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1"/>
      <c r="AP346" s="21"/>
      <c r="AQ346" s="22"/>
      <c r="AR346" s="22"/>
      <c r="AS346" s="21"/>
      <c r="AT346" s="21"/>
      <c r="AU346" s="22"/>
      <c r="AV346" s="22"/>
      <c r="AW346" s="22"/>
      <c r="AX346" s="22"/>
      <c r="AY346" s="22"/>
      <c r="AZ346" s="22"/>
      <c r="BA346" s="21"/>
      <c r="BB346" s="22"/>
      <c r="BC346" s="22"/>
      <c r="BD346" s="21"/>
      <c r="BE346" s="22"/>
      <c r="BF346" s="22"/>
      <c r="BG346" s="21">
        <f>1642.83+151.84</f>
        <v>1794.6699999999998</v>
      </c>
      <c r="BH346" s="21">
        <f>168+16</f>
        <v>184</v>
      </c>
      <c r="BI346" s="15">
        <f t="shared" si="5"/>
        <v>131162.23999999999</v>
      </c>
    </row>
    <row r="347" spans="1:61" x14ac:dyDescent="0.25">
      <c r="A347" s="4" t="s">
        <v>392</v>
      </c>
      <c r="B347" s="23">
        <v>110000034</v>
      </c>
      <c r="C347" s="14"/>
      <c r="D347" s="14"/>
      <c r="E347" s="14"/>
      <c r="F347" s="14"/>
      <c r="G347" s="21"/>
      <c r="H347" s="14"/>
      <c r="I347" s="14"/>
      <c r="J347" s="21">
        <v>92223.83</v>
      </c>
      <c r="K347" s="21">
        <v>10580</v>
      </c>
      <c r="L347" s="4"/>
      <c r="M347" s="21"/>
      <c r="N347" s="21"/>
      <c r="O347" s="22"/>
      <c r="P347" s="22"/>
      <c r="Q347" s="21"/>
      <c r="R347" s="21"/>
      <c r="S347" s="22"/>
      <c r="T347" s="22"/>
      <c r="U347" s="21"/>
      <c r="V347" s="21"/>
      <c r="W347" s="14"/>
      <c r="X347" s="22"/>
      <c r="Y347" s="22"/>
      <c r="Z347" s="21">
        <v>227.68</v>
      </c>
      <c r="AA347" s="21">
        <v>16</v>
      </c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1"/>
      <c r="AP347" s="21"/>
      <c r="AQ347" s="22"/>
      <c r="AR347" s="22"/>
      <c r="AS347" s="21"/>
      <c r="AT347" s="21"/>
      <c r="AU347" s="22"/>
      <c r="AV347" s="22"/>
      <c r="AW347" s="22"/>
      <c r="AX347" s="22"/>
      <c r="AY347" s="22"/>
      <c r="AZ347" s="22"/>
      <c r="BA347" s="21"/>
      <c r="BB347" s="22"/>
      <c r="BC347" s="22"/>
      <c r="BD347" s="21"/>
      <c r="BE347" s="22"/>
      <c r="BF347" s="22"/>
      <c r="BG347" s="21"/>
      <c r="BH347" s="21"/>
      <c r="BI347" s="15">
        <f t="shared" si="5"/>
        <v>103047.51</v>
      </c>
    </row>
    <row r="348" spans="1:61" x14ac:dyDescent="0.25">
      <c r="A348" s="4" t="s">
        <v>393</v>
      </c>
      <c r="B348" s="23">
        <v>170000010</v>
      </c>
      <c r="C348" s="14"/>
      <c r="D348" s="14"/>
      <c r="E348" s="14"/>
      <c r="F348" s="14"/>
      <c r="G348" s="21"/>
      <c r="H348" s="14"/>
      <c r="I348" s="14"/>
      <c r="J348" s="21">
        <v>68009.31</v>
      </c>
      <c r="K348" s="21">
        <v>7344</v>
      </c>
      <c r="L348" s="4"/>
      <c r="M348" s="21"/>
      <c r="N348" s="21"/>
      <c r="O348" s="22"/>
      <c r="P348" s="22"/>
      <c r="Q348" s="21"/>
      <c r="R348" s="21"/>
      <c r="S348" s="22"/>
      <c r="T348" s="22"/>
      <c r="U348" s="21"/>
      <c r="V348" s="21"/>
      <c r="W348" s="14"/>
      <c r="X348" s="22"/>
      <c r="Y348" s="22"/>
      <c r="Z348" s="21">
        <v>14.74</v>
      </c>
      <c r="AA348" s="21">
        <v>0</v>
      </c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1"/>
      <c r="AP348" s="21"/>
      <c r="AQ348" s="22"/>
      <c r="AR348" s="22"/>
      <c r="AS348" s="21"/>
      <c r="AT348" s="21"/>
      <c r="AU348" s="22"/>
      <c r="AV348" s="22"/>
      <c r="AW348" s="22"/>
      <c r="AX348" s="22"/>
      <c r="AY348" s="22"/>
      <c r="AZ348" s="22"/>
      <c r="BA348" s="21"/>
      <c r="BB348" s="22"/>
      <c r="BC348" s="22"/>
      <c r="BD348" s="21"/>
      <c r="BE348" s="22"/>
      <c r="BF348" s="22"/>
      <c r="BG348" s="21">
        <v>209.5</v>
      </c>
      <c r="BH348" s="21">
        <v>16</v>
      </c>
      <c r="BI348" s="15">
        <f t="shared" si="5"/>
        <v>75593.55</v>
      </c>
    </row>
    <row r="349" spans="1:61" x14ac:dyDescent="0.25">
      <c r="A349" s="4" t="s">
        <v>394</v>
      </c>
      <c r="B349" s="23">
        <v>170000043</v>
      </c>
      <c r="C349" s="14"/>
      <c r="D349" s="14"/>
      <c r="E349" s="14"/>
      <c r="F349" s="14"/>
      <c r="G349" s="21"/>
      <c r="H349" s="14"/>
      <c r="I349" s="14"/>
      <c r="J349" s="21">
        <v>10189.119999999999</v>
      </c>
      <c r="K349" s="21">
        <v>1116</v>
      </c>
      <c r="L349" s="4"/>
      <c r="M349" s="21"/>
      <c r="N349" s="21"/>
      <c r="O349" s="22"/>
      <c r="P349" s="22"/>
      <c r="Q349" s="21"/>
      <c r="R349" s="21"/>
      <c r="S349" s="22"/>
      <c r="T349" s="22"/>
      <c r="U349" s="21"/>
      <c r="V349" s="21"/>
      <c r="W349" s="14"/>
      <c r="X349" s="22"/>
      <c r="Y349" s="22"/>
      <c r="Z349" s="21"/>
      <c r="AA349" s="21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1"/>
      <c r="AP349" s="21"/>
      <c r="AQ349" s="22"/>
      <c r="AR349" s="22"/>
      <c r="AS349" s="21"/>
      <c r="AT349" s="21"/>
      <c r="AU349" s="22"/>
      <c r="AV349" s="22"/>
      <c r="AW349" s="22"/>
      <c r="AX349" s="22"/>
      <c r="AY349" s="22"/>
      <c r="AZ349" s="22"/>
      <c r="BA349" s="21"/>
      <c r="BB349" s="22"/>
      <c r="BC349" s="22"/>
      <c r="BD349" s="21"/>
      <c r="BE349" s="22"/>
      <c r="BF349" s="22"/>
      <c r="BG349" s="21"/>
      <c r="BH349" s="21"/>
      <c r="BI349" s="15">
        <f t="shared" si="5"/>
        <v>11305.119999999999</v>
      </c>
    </row>
    <row r="350" spans="1:61" x14ac:dyDescent="0.25">
      <c r="A350" s="4" t="s">
        <v>395</v>
      </c>
      <c r="B350" s="23">
        <v>170000089</v>
      </c>
      <c r="C350" s="14"/>
      <c r="D350" s="14"/>
      <c r="E350" s="14"/>
      <c r="F350" s="14"/>
      <c r="G350" s="21"/>
      <c r="H350" s="14"/>
      <c r="I350" s="14"/>
      <c r="J350" s="21">
        <v>8397.2099999999991</v>
      </c>
      <c r="K350" s="21">
        <v>1024</v>
      </c>
      <c r="L350" s="4"/>
      <c r="M350" s="21"/>
      <c r="N350" s="21"/>
      <c r="O350" s="22"/>
      <c r="P350" s="22"/>
      <c r="Q350" s="21"/>
      <c r="R350" s="21"/>
      <c r="S350" s="22"/>
      <c r="T350" s="22"/>
      <c r="U350" s="21"/>
      <c r="V350" s="21"/>
      <c r="W350" s="14"/>
      <c r="X350" s="22"/>
      <c r="Y350" s="22"/>
      <c r="Z350" s="21"/>
      <c r="AA350" s="21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1"/>
      <c r="AP350" s="21"/>
      <c r="AQ350" s="22"/>
      <c r="AR350" s="22"/>
      <c r="AS350" s="21"/>
      <c r="AT350" s="21"/>
      <c r="AU350" s="22"/>
      <c r="AV350" s="22"/>
      <c r="AW350" s="22"/>
      <c r="AX350" s="22"/>
      <c r="AY350" s="22"/>
      <c r="AZ350" s="22"/>
      <c r="BA350" s="21"/>
      <c r="BB350" s="22"/>
      <c r="BC350" s="22"/>
      <c r="BD350" s="21"/>
      <c r="BE350" s="22"/>
      <c r="BF350" s="22"/>
      <c r="BG350" s="21"/>
      <c r="BH350" s="21"/>
      <c r="BI350" s="15">
        <f t="shared" si="5"/>
        <v>9421.2099999999991</v>
      </c>
    </row>
    <row r="351" spans="1:61" x14ac:dyDescent="0.25">
      <c r="A351" s="4" t="s">
        <v>396</v>
      </c>
      <c r="B351" s="23">
        <v>170064003</v>
      </c>
      <c r="C351" s="14"/>
      <c r="D351" s="14"/>
      <c r="E351" s="14"/>
      <c r="F351" s="14"/>
      <c r="G351" s="21"/>
      <c r="H351" s="14"/>
      <c r="I351" s="14"/>
      <c r="J351" s="21">
        <v>470.08</v>
      </c>
      <c r="K351" s="21">
        <v>64</v>
      </c>
      <c r="L351" s="4"/>
      <c r="M351" s="21"/>
      <c r="N351" s="21"/>
      <c r="O351" s="22"/>
      <c r="P351" s="22"/>
      <c r="Q351" s="21"/>
      <c r="R351" s="21"/>
      <c r="S351" s="22"/>
      <c r="T351" s="22"/>
      <c r="U351" s="21"/>
      <c r="V351" s="21"/>
      <c r="W351" s="14"/>
      <c r="X351" s="22"/>
      <c r="Y351" s="22"/>
      <c r="Z351" s="21"/>
      <c r="AA351" s="21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1"/>
      <c r="AP351" s="21"/>
      <c r="AQ351" s="22"/>
      <c r="AR351" s="22"/>
      <c r="AS351" s="21"/>
      <c r="AT351" s="21"/>
      <c r="AU351" s="22"/>
      <c r="AV351" s="22"/>
      <c r="AW351" s="22"/>
      <c r="AX351" s="22"/>
      <c r="AY351" s="22"/>
      <c r="AZ351" s="22"/>
      <c r="BA351" s="21"/>
      <c r="BB351" s="22"/>
      <c r="BC351" s="22"/>
      <c r="BD351" s="21"/>
      <c r="BE351" s="22"/>
      <c r="BF351" s="22"/>
      <c r="BG351" s="21"/>
      <c r="BH351" s="21"/>
      <c r="BI351" s="15">
        <f t="shared" si="5"/>
        <v>534.07999999999993</v>
      </c>
    </row>
    <row r="352" spans="1:61" x14ac:dyDescent="0.25">
      <c r="A352" s="4" t="s">
        <v>397</v>
      </c>
      <c r="B352" s="23">
        <v>170077429</v>
      </c>
      <c r="C352" s="14"/>
      <c r="D352" s="14"/>
      <c r="E352" s="14"/>
      <c r="F352" s="14"/>
      <c r="G352" s="21"/>
      <c r="H352" s="14"/>
      <c r="I352" s="14"/>
      <c r="J352" s="21">
        <v>12857.380000000001</v>
      </c>
      <c r="K352" s="21">
        <v>1308</v>
      </c>
      <c r="L352" s="4"/>
      <c r="M352" s="21"/>
      <c r="N352" s="21"/>
      <c r="O352" s="22"/>
      <c r="P352" s="22"/>
      <c r="Q352" s="21"/>
      <c r="R352" s="21"/>
      <c r="S352" s="22"/>
      <c r="T352" s="22"/>
      <c r="U352" s="21"/>
      <c r="V352" s="21"/>
      <c r="W352" s="14"/>
      <c r="X352" s="22"/>
      <c r="Y352" s="22"/>
      <c r="Z352" s="21"/>
      <c r="AA352" s="21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1"/>
      <c r="AP352" s="21"/>
      <c r="AQ352" s="22"/>
      <c r="AR352" s="22"/>
      <c r="AS352" s="21"/>
      <c r="AT352" s="21"/>
      <c r="AU352" s="22"/>
      <c r="AV352" s="22"/>
      <c r="AW352" s="22"/>
      <c r="AX352" s="22"/>
      <c r="AY352" s="22"/>
      <c r="AZ352" s="22"/>
      <c r="BA352" s="21"/>
      <c r="BB352" s="22"/>
      <c r="BC352" s="22"/>
      <c r="BD352" s="21"/>
      <c r="BE352" s="22"/>
      <c r="BF352" s="22"/>
      <c r="BG352" s="21"/>
      <c r="BH352" s="21"/>
      <c r="BI352" s="15">
        <f t="shared" si="5"/>
        <v>14165.380000000001</v>
      </c>
    </row>
    <row r="353" spans="1:61" x14ac:dyDescent="0.25">
      <c r="A353" s="4" t="s">
        <v>398</v>
      </c>
      <c r="B353" s="23">
        <v>170077434</v>
      </c>
      <c r="C353" s="14"/>
      <c r="D353" s="14"/>
      <c r="E353" s="14"/>
      <c r="F353" s="14"/>
      <c r="G353" s="21"/>
      <c r="H353" s="14"/>
      <c r="I353" s="14"/>
      <c r="J353" s="21">
        <v>14828.25</v>
      </c>
      <c r="K353" s="21">
        <v>1800</v>
      </c>
      <c r="L353" s="4"/>
      <c r="M353" s="21"/>
      <c r="N353" s="21"/>
      <c r="O353" s="22"/>
      <c r="P353" s="22"/>
      <c r="Q353" s="21"/>
      <c r="R353" s="21"/>
      <c r="S353" s="22"/>
      <c r="T353" s="22"/>
      <c r="U353" s="21"/>
      <c r="V353" s="21"/>
      <c r="W353" s="14"/>
      <c r="X353" s="22"/>
      <c r="Y353" s="22"/>
      <c r="Z353" s="21"/>
      <c r="AA353" s="21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1"/>
      <c r="AP353" s="21"/>
      <c r="AQ353" s="22"/>
      <c r="AR353" s="22"/>
      <c r="AS353" s="21"/>
      <c r="AT353" s="21"/>
      <c r="AU353" s="22"/>
      <c r="AV353" s="22"/>
      <c r="AW353" s="22"/>
      <c r="AX353" s="22"/>
      <c r="AY353" s="22"/>
      <c r="AZ353" s="22"/>
      <c r="BA353" s="21"/>
      <c r="BB353" s="22"/>
      <c r="BC353" s="22"/>
      <c r="BD353" s="21"/>
      <c r="BE353" s="22"/>
      <c r="BF353" s="22"/>
      <c r="BG353" s="21"/>
      <c r="BH353" s="21"/>
      <c r="BI353" s="15">
        <f t="shared" si="5"/>
        <v>16628.25</v>
      </c>
    </row>
    <row r="354" spans="1:61" x14ac:dyDescent="0.25">
      <c r="A354" s="4" t="s">
        <v>399</v>
      </c>
      <c r="B354" s="23">
        <v>210000043</v>
      </c>
      <c r="C354" s="14"/>
      <c r="D354" s="14"/>
      <c r="E354" s="14"/>
      <c r="F354" s="14"/>
      <c r="G354" s="21"/>
      <c r="H354" s="14"/>
      <c r="I354" s="14"/>
      <c r="J354" s="21">
        <v>7781.68</v>
      </c>
      <c r="K354" s="21">
        <v>792</v>
      </c>
      <c r="L354" s="4"/>
      <c r="M354" s="21"/>
      <c r="N354" s="21"/>
      <c r="O354" s="22"/>
      <c r="P354" s="22"/>
      <c r="Q354" s="21"/>
      <c r="R354" s="21"/>
      <c r="S354" s="22"/>
      <c r="T354" s="22"/>
      <c r="U354" s="21"/>
      <c r="V354" s="21"/>
      <c r="W354" s="14"/>
      <c r="X354" s="22"/>
      <c r="Y354" s="22"/>
      <c r="Z354" s="21"/>
      <c r="AA354" s="21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1"/>
      <c r="AP354" s="21"/>
      <c r="AQ354" s="22"/>
      <c r="AR354" s="22"/>
      <c r="AS354" s="21"/>
      <c r="AT354" s="21"/>
      <c r="AU354" s="22"/>
      <c r="AV354" s="22"/>
      <c r="AW354" s="22"/>
      <c r="AX354" s="22"/>
      <c r="AY354" s="22"/>
      <c r="AZ354" s="22"/>
      <c r="BA354" s="21"/>
      <c r="BB354" s="22"/>
      <c r="BC354" s="22"/>
      <c r="BD354" s="21"/>
      <c r="BE354" s="22"/>
      <c r="BF354" s="22"/>
      <c r="BG354" s="21"/>
      <c r="BH354" s="21"/>
      <c r="BI354" s="15">
        <f t="shared" si="5"/>
        <v>8573.68</v>
      </c>
    </row>
    <row r="355" spans="1:61" x14ac:dyDescent="0.25">
      <c r="A355" s="4" t="s">
        <v>400</v>
      </c>
      <c r="B355" s="23">
        <v>270000088</v>
      </c>
      <c r="C355" s="14"/>
      <c r="D355" s="14"/>
      <c r="E355" s="14"/>
      <c r="F355" s="14"/>
      <c r="G355" s="21"/>
      <c r="H355" s="14"/>
      <c r="I355" s="14"/>
      <c r="J355" s="21">
        <v>47145.93</v>
      </c>
      <c r="K355" s="21">
        <v>5232</v>
      </c>
      <c r="L355" s="4"/>
      <c r="M355" s="21"/>
      <c r="N355" s="21"/>
      <c r="O355" s="22"/>
      <c r="P355" s="22"/>
      <c r="Q355" s="21"/>
      <c r="R355" s="21"/>
      <c r="S355" s="22"/>
      <c r="T355" s="22"/>
      <c r="U355" s="21"/>
      <c r="V355" s="21"/>
      <c r="W355" s="14"/>
      <c r="X355" s="22"/>
      <c r="Y355" s="22"/>
      <c r="Z355" s="21">
        <v>1376.51</v>
      </c>
      <c r="AA355" s="21">
        <v>148</v>
      </c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1"/>
      <c r="AP355" s="21"/>
      <c r="AQ355" s="22"/>
      <c r="AR355" s="22"/>
      <c r="AS355" s="21"/>
      <c r="AT355" s="21"/>
      <c r="AU355" s="22"/>
      <c r="AV355" s="22"/>
      <c r="AW355" s="22"/>
      <c r="AX355" s="22"/>
      <c r="AY355" s="22"/>
      <c r="AZ355" s="22"/>
      <c r="BA355" s="21"/>
      <c r="BB355" s="22"/>
      <c r="BC355" s="22"/>
      <c r="BD355" s="21"/>
      <c r="BE355" s="22"/>
      <c r="BF355" s="22"/>
      <c r="BG355" s="21"/>
      <c r="BH355" s="21"/>
      <c r="BI355" s="15">
        <f t="shared" si="5"/>
        <v>53902.44</v>
      </c>
    </row>
    <row r="356" spans="1:61" x14ac:dyDescent="0.25">
      <c r="A356" s="4" t="s">
        <v>401</v>
      </c>
      <c r="B356" s="23">
        <v>500200036</v>
      </c>
      <c r="C356" s="14"/>
      <c r="D356" s="14"/>
      <c r="E356" s="14"/>
      <c r="F356" s="14"/>
      <c r="G356" s="21"/>
      <c r="H356" s="14"/>
      <c r="I356" s="14"/>
      <c r="J356" s="21">
        <v>19291.009999999998</v>
      </c>
      <c r="K356" s="21">
        <v>2352</v>
      </c>
      <c r="L356" s="4"/>
      <c r="M356" s="21"/>
      <c r="N356" s="21"/>
      <c r="O356" s="22"/>
      <c r="P356" s="22"/>
      <c r="Q356" s="21"/>
      <c r="R356" s="21"/>
      <c r="S356" s="22"/>
      <c r="T356" s="22"/>
      <c r="U356" s="21"/>
      <c r="V356" s="21"/>
      <c r="W356" s="14"/>
      <c r="X356" s="22"/>
      <c r="Y356" s="22"/>
      <c r="Z356" s="21"/>
      <c r="AA356" s="21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1"/>
      <c r="AP356" s="21"/>
      <c r="AQ356" s="22"/>
      <c r="AR356" s="22"/>
      <c r="AS356" s="21"/>
      <c r="AT356" s="21"/>
      <c r="AU356" s="22"/>
      <c r="AV356" s="22"/>
      <c r="AW356" s="22"/>
      <c r="AX356" s="22"/>
      <c r="AY356" s="22"/>
      <c r="AZ356" s="22"/>
      <c r="BA356" s="21"/>
      <c r="BB356" s="22"/>
      <c r="BC356" s="22"/>
      <c r="BD356" s="21"/>
      <c r="BE356" s="22"/>
      <c r="BF356" s="22"/>
      <c r="BG356" s="21"/>
      <c r="BH356" s="21"/>
      <c r="BI356" s="15">
        <f t="shared" si="5"/>
        <v>21643.01</v>
      </c>
    </row>
    <row r="357" spans="1:61" x14ac:dyDescent="0.25">
      <c r="A357" s="4" t="s">
        <v>402</v>
      </c>
      <c r="B357" s="23">
        <v>740200012</v>
      </c>
      <c r="C357" s="14"/>
      <c r="D357" s="14"/>
      <c r="E357" s="14"/>
      <c r="F357" s="14"/>
      <c r="G357" s="21"/>
      <c r="H357" s="14"/>
      <c r="I357" s="14"/>
      <c r="J357" s="21">
        <v>3877</v>
      </c>
      <c r="K357" s="21">
        <v>384</v>
      </c>
      <c r="L357" s="4"/>
      <c r="M357" s="21"/>
      <c r="N357" s="21"/>
      <c r="O357" s="22"/>
      <c r="P357" s="22"/>
      <c r="Q357" s="21"/>
      <c r="R357" s="21"/>
      <c r="S357" s="22"/>
      <c r="T357" s="22"/>
      <c r="U357" s="21"/>
      <c r="V357" s="21"/>
      <c r="W357" s="14"/>
      <c r="X357" s="22"/>
      <c r="Y357" s="22"/>
      <c r="Z357" s="21"/>
      <c r="AA357" s="21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1"/>
      <c r="AP357" s="21"/>
      <c r="AQ357" s="22"/>
      <c r="AR357" s="22"/>
      <c r="AS357" s="21"/>
      <c r="AT357" s="21"/>
      <c r="AU357" s="22"/>
      <c r="AV357" s="22"/>
      <c r="AW357" s="22"/>
      <c r="AX357" s="22"/>
      <c r="AY357" s="22"/>
      <c r="AZ357" s="22"/>
      <c r="BA357" s="21"/>
      <c r="BB357" s="22"/>
      <c r="BC357" s="22"/>
      <c r="BD357" s="21"/>
      <c r="BE357" s="22"/>
      <c r="BF357" s="22"/>
      <c r="BG357" s="21"/>
      <c r="BH357" s="21"/>
      <c r="BI357" s="15">
        <f t="shared" si="5"/>
        <v>4261</v>
      </c>
    </row>
    <row r="358" spans="1:61" x14ac:dyDescent="0.25">
      <c r="A358" s="4" t="s">
        <v>403</v>
      </c>
      <c r="B358" s="23">
        <v>800800027</v>
      </c>
      <c r="C358" s="14"/>
      <c r="D358" s="14"/>
      <c r="E358" s="14"/>
      <c r="F358" s="14"/>
      <c r="G358" s="21"/>
      <c r="H358" s="14"/>
      <c r="I358" s="14"/>
      <c r="J358" s="21">
        <v>6357.920000000001</v>
      </c>
      <c r="K358" s="21">
        <v>692</v>
      </c>
      <c r="L358" s="4"/>
      <c r="M358" s="21"/>
      <c r="N358" s="21"/>
      <c r="O358" s="22"/>
      <c r="P358" s="22"/>
      <c r="Q358" s="21"/>
      <c r="R358" s="21"/>
      <c r="S358" s="22"/>
      <c r="T358" s="22"/>
      <c r="U358" s="21"/>
      <c r="V358" s="21"/>
      <c r="W358" s="14"/>
      <c r="X358" s="22"/>
      <c r="Y358" s="22"/>
      <c r="Z358" s="21"/>
      <c r="AA358" s="21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1"/>
      <c r="AP358" s="21"/>
      <c r="AQ358" s="22"/>
      <c r="AR358" s="22"/>
      <c r="AS358" s="21"/>
      <c r="AT358" s="21"/>
      <c r="AU358" s="22"/>
      <c r="AV358" s="22"/>
      <c r="AW358" s="22"/>
      <c r="AX358" s="22"/>
      <c r="AY358" s="22"/>
      <c r="AZ358" s="22"/>
      <c r="BA358" s="21"/>
      <c r="BB358" s="22"/>
      <c r="BC358" s="22"/>
      <c r="BD358" s="21"/>
      <c r="BE358" s="22"/>
      <c r="BF358" s="22"/>
      <c r="BG358" s="21"/>
      <c r="BH358" s="21"/>
      <c r="BI358" s="15">
        <f t="shared" si="5"/>
        <v>7049.920000000001</v>
      </c>
    </row>
    <row r="359" spans="1:61" x14ac:dyDescent="0.25">
      <c r="A359" s="4" t="s">
        <v>404</v>
      </c>
      <c r="B359" s="23">
        <v>801600020</v>
      </c>
      <c r="C359" s="14"/>
      <c r="D359" s="14"/>
      <c r="E359" s="14"/>
      <c r="F359" s="14"/>
      <c r="G359" s="21"/>
      <c r="H359" s="14"/>
      <c r="I359" s="14"/>
      <c r="J359" s="21">
        <v>7012.44</v>
      </c>
      <c r="K359" s="21">
        <v>812</v>
      </c>
      <c r="L359" s="4"/>
      <c r="M359" s="21"/>
      <c r="N359" s="21"/>
      <c r="O359" s="22"/>
      <c r="P359" s="22"/>
      <c r="Q359" s="21"/>
      <c r="R359" s="21"/>
      <c r="S359" s="22"/>
      <c r="T359" s="22"/>
      <c r="U359" s="21"/>
      <c r="V359" s="21"/>
      <c r="W359" s="14"/>
      <c r="X359" s="22"/>
      <c r="Y359" s="22"/>
      <c r="Z359" s="21"/>
      <c r="AA359" s="21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1"/>
      <c r="AP359" s="21"/>
      <c r="AQ359" s="22"/>
      <c r="AR359" s="22"/>
      <c r="AS359" s="21"/>
      <c r="AT359" s="21"/>
      <c r="AU359" s="22"/>
      <c r="AV359" s="22"/>
      <c r="AW359" s="22"/>
      <c r="AX359" s="22"/>
      <c r="AY359" s="22"/>
      <c r="AZ359" s="22"/>
      <c r="BA359" s="21"/>
      <c r="BB359" s="22"/>
      <c r="BC359" s="22"/>
      <c r="BD359" s="21"/>
      <c r="BE359" s="22"/>
      <c r="BF359" s="22"/>
      <c r="BG359" s="21"/>
      <c r="BH359" s="21"/>
      <c r="BI359" s="15">
        <f t="shared" si="5"/>
        <v>7824.44</v>
      </c>
    </row>
    <row r="360" spans="1:61" x14ac:dyDescent="0.25">
      <c r="A360" s="4" t="s">
        <v>405</v>
      </c>
      <c r="B360" s="23">
        <v>807665201</v>
      </c>
      <c r="C360" s="14"/>
      <c r="D360" s="14"/>
      <c r="E360" s="14"/>
      <c r="F360" s="14"/>
      <c r="G360" s="21"/>
      <c r="H360" s="14"/>
      <c r="I360" s="14"/>
      <c r="J360" s="21">
        <v>1123.07</v>
      </c>
      <c r="K360" s="21">
        <v>112</v>
      </c>
      <c r="L360" s="4"/>
      <c r="M360" s="21"/>
      <c r="N360" s="21"/>
      <c r="O360" s="22"/>
      <c r="P360" s="22"/>
      <c r="Q360" s="21"/>
      <c r="R360" s="21"/>
      <c r="S360" s="22"/>
      <c r="T360" s="22"/>
      <c r="U360" s="21"/>
      <c r="V360" s="21"/>
      <c r="W360" s="14"/>
      <c r="X360" s="22"/>
      <c r="Y360" s="22"/>
      <c r="Z360" s="21">
        <v>152.86000000000001</v>
      </c>
      <c r="AA360" s="21">
        <v>0</v>
      </c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1"/>
      <c r="AP360" s="21"/>
      <c r="AQ360" s="22"/>
      <c r="AR360" s="22"/>
      <c r="AS360" s="21"/>
      <c r="AT360" s="21"/>
      <c r="AU360" s="22"/>
      <c r="AV360" s="22"/>
      <c r="AW360" s="22"/>
      <c r="AX360" s="22"/>
      <c r="AY360" s="22"/>
      <c r="AZ360" s="22"/>
      <c r="BA360" s="21"/>
      <c r="BB360" s="22"/>
      <c r="BC360" s="22"/>
      <c r="BD360" s="21"/>
      <c r="BE360" s="22"/>
      <c r="BF360" s="22"/>
      <c r="BG360" s="21"/>
      <c r="BH360" s="21"/>
      <c r="BI360" s="15">
        <f t="shared" si="5"/>
        <v>1387.9299999999998</v>
      </c>
    </row>
    <row r="361" spans="1:61" x14ac:dyDescent="0.25">
      <c r="A361" s="4" t="s">
        <v>406</v>
      </c>
      <c r="B361" s="23">
        <v>809635210</v>
      </c>
      <c r="C361" s="14"/>
      <c r="D361" s="14"/>
      <c r="E361" s="14"/>
      <c r="F361" s="14"/>
      <c r="G361" s="21"/>
      <c r="H361" s="14"/>
      <c r="I361" s="14"/>
      <c r="J361" s="21">
        <v>323.18</v>
      </c>
      <c r="K361" s="21">
        <v>44</v>
      </c>
      <c r="L361" s="4"/>
      <c r="M361" s="21"/>
      <c r="N361" s="21"/>
      <c r="O361" s="22"/>
      <c r="P361" s="22"/>
      <c r="Q361" s="21"/>
      <c r="R361" s="21"/>
      <c r="S361" s="22"/>
      <c r="T361" s="22"/>
      <c r="U361" s="21"/>
      <c r="V361" s="21"/>
      <c r="W361" s="14"/>
      <c r="X361" s="22"/>
      <c r="Y361" s="22"/>
      <c r="Z361" s="21"/>
      <c r="AA361" s="21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1"/>
      <c r="AP361" s="21"/>
      <c r="AQ361" s="22"/>
      <c r="AR361" s="22"/>
      <c r="AS361" s="21"/>
      <c r="AT361" s="21"/>
      <c r="AU361" s="22"/>
      <c r="AV361" s="22"/>
      <c r="AW361" s="22"/>
      <c r="AX361" s="22"/>
      <c r="AY361" s="22"/>
      <c r="AZ361" s="22"/>
      <c r="BA361" s="21"/>
      <c r="BB361" s="22"/>
      <c r="BC361" s="22"/>
      <c r="BD361" s="21"/>
      <c r="BE361" s="22"/>
      <c r="BF361" s="22"/>
      <c r="BG361" s="21"/>
      <c r="BH361" s="21"/>
      <c r="BI361" s="15">
        <f t="shared" si="5"/>
        <v>367.18</v>
      </c>
    </row>
    <row r="362" spans="1:61" x14ac:dyDescent="0.25">
      <c r="A362" s="4" t="s">
        <v>407</v>
      </c>
      <c r="B362" s="23">
        <v>880200037</v>
      </c>
      <c r="C362" s="14"/>
      <c r="D362" s="14"/>
      <c r="E362" s="14"/>
      <c r="F362" s="14"/>
      <c r="G362" s="21"/>
      <c r="H362" s="14"/>
      <c r="I362" s="14"/>
      <c r="J362" s="21">
        <v>16254.869999999999</v>
      </c>
      <c r="K362" s="21">
        <v>2088</v>
      </c>
      <c r="L362" s="4"/>
      <c r="M362" s="21"/>
      <c r="N362" s="21"/>
      <c r="O362" s="22"/>
      <c r="P362" s="22"/>
      <c r="Q362" s="21"/>
      <c r="R362" s="21"/>
      <c r="S362" s="22"/>
      <c r="T362" s="22"/>
      <c r="U362" s="21"/>
      <c r="V362" s="21"/>
      <c r="W362" s="14"/>
      <c r="X362" s="22"/>
      <c r="Y362" s="22"/>
      <c r="Z362" s="21"/>
      <c r="AA362" s="21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1"/>
      <c r="AP362" s="21"/>
      <c r="AQ362" s="22"/>
      <c r="AR362" s="22"/>
      <c r="AS362" s="21"/>
      <c r="AT362" s="21"/>
      <c r="AU362" s="22"/>
      <c r="AV362" s="22"/>
      <c r="AW362" s="22"/>
      <c r="AX362" s="22"/>
      <c r="AY362" s="22"/>
      <c r="AZ362" s="22"/>
      <c r="BA362" s="21"/>
      <c r="BB362" s="22"/>
      <c r="BC362" s="22"/>
      <c r="BD362" s="21"/>
      <c r="BE362" s="22"/>
      <c r="BF362" s="22"/>
      <c r="BG362" s="21"/>
      <c r="BH362" s="21"/>
      <c r="BI362" s="15">
        <f t="shared" si="5"/>
        <v>18342.87</v>
      </c>
    </row>
    <row r="363" spans="1:61" x14ac:dyDescent="0.25">
      <c r="A363" s="4" t="s">
        <v>408</v>
      </c>
      <c r="B363" s="23">
        <v>900200066</v>
      </c>
      <c r="C363" s="14"/>
      <c r="D363" s="14"/>
      <c r="E363" s="14"/>
      <c r="F363" s="14"/>
      <c r="G363" s="21"/>
      <c r="H363" s="14"/>
      <c r="I363" s="14"/>
      <c r="J363" s="21">
        <v>15753.19</v>
      </c>
      <c r="K363" s="21">
        <v>1692</v>
      </c>
      <c r="L363" s="4"/>
      <c r="M363" s="21"/>
      <c r="N363" s="21"/>
      <c r="O363" s="22"/>
      <c r="P363" s="22"/>
      <c r="Q363" s="21"/>
      <c r="R363" s="21"/>
      <c r="S363" s="22"/>
      <c r="T363" s="22"/>
      <c r="U363" s="21"/>
      <c r="V363" s="21"/>
      <c r="W363" s="14"/>
      <c r="X363" s="22"/>
      <c r="Y363" s="22"/>
      <c r="Z363" s="21">
        <v>14.74</v>
      </c>
      <c r="AA363" s="21">
        <v>0</v>
      </c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1"/>
      <c r="AP363" s="21"/>
      <c r="AQ363" s="22"/>
      <c r="AR363" s="22"/>
      <c r="AS363" s="21"/>
      <c r="AT363" s="21"/>
      <c r="AU363" s="22"/>
      <c r="AV363" s="22"/>
      <c r="AW363" s="22"/>
      <c r="AX363" s="22"/>
      <c r="AY363" s="22"/>
      <c r="AZ363" s="22"/>
      <c r="BA363" s="21"/>
      <c r="BB363" s="22"/>
      <c r="BC363" s="22"/>
      <c r="BD363" s="21"/>
      <c r="BE363" s="22"/>
      <c r="BF363" s="22"/>
      <c r="BG363" s="21"/>
      <c r="BH363" s="21"/>
      <c r="BI363" s="15">
        <f t="shared" si="5"/>
        <v>17459.930000000004</v>
      </c>
    </row>
    <row r="364" spans="1:61" x14ac:dyDescent="0.25">
      <c r="A364" s="4" t="s">
        <v>409</v>
      </c>
      <c r="B364" s="23">
        <v>10095201</v>
      </c>
      <c r="C364" s="14"/>
      <c r="D364" s="14"/>
      <c r="E364" s="14"/>
      <c r="F364" s="14"/>
      <c r="G364" s="21"/>
      <c r="H364" s="14"/>
      <c r="I364" s="14"/>
      <c r="J364" s="21"/>
      <c r="K364" s="21"/>
      <c r="L364" s="4"/>
      <c r="M364" s="21"/>
      <c r="N364" s="21"/>
      <c r="O364" s="14"/>
      <c r="P364" s="14"/>
      <c r="Q364" s="21"/>
      <c r="R364" s="21"/>
      <c r="S364" s="14"/>
      <c r="T364" s="14"/>
      <c r="U364" s="21"/>
      <c r="V364" s="21"/>
      <c r="W364" s="14"/>
      <c r="X364" s="14">
        <v>2445.21</v>
      </c>
      <c r="Y364" s="14"/>
      <c r="Z364" s="21"/>
      <c r="AA364" s="21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1"/>
      <c r="AP364" s="21"/>
      <c r="AQ364" s="22"/>
      <c r="AR364" s="22"/>
      <c r="AS364" s="21"/>
      <c r="AT364" s="21"/>
      <c r="AU364" s="22"/>
      <c r="AV364" s="22"/>
      <c r="AW364" s="22"/>
      <c r="AX364" s="22"/>
      <c r="AY364" s="22"/>
      <c r="AZ364" s="22"/>
      <c r="BA364" s="21"/>
      <c r="BB364" s="22"/>
      <c r="BC364" s="22"/>
      <c r="BD364" s="21"/>
      <c r="BE364" s="22"/>
      <c r="BF364" s="22"/>
      <c r="BG364" s="21"/>
      <c r="BH364" s="21"/>
      <c r="BI364" s="15">
        <f t="shared" si="5"/>
        <v>2445.21</v>
      </c>
    </row>
    <row r="365" spans="1:61" x14ac:dyDescent="0.25">
      <c r="A365" s="4" t="s">
        <v>410</v>
      </c>
      <c r="B365" s="23">
        <v>10065212</v>
      </c>
      <c r="C365" s="14"/>
      <c r="D365" s="14"/>
      <c r="E365" s="14"/>
      <c r="F365" s="14"/>
      <c r="G365" s="21"/>
      <c r="H365" s="14"/>
      <c r="I365" s="14"/>
      <c r="J365" s="21"/>
      <c r="K365" s="21"/>
      <c r="L365" s="4"/>
      <c r="M365" s="21"/>
      <c r="N365" s="21"/>
      <c r="O365" s="14"/>
      <c r="P365" s="14"/>
      <c r="Q365" s="21"/>
      <c r="R365" s="21"/>
      <c r="S365" s="14"/>
      <c r="T365" s="14"/>
      <c r="U365" s="21"/>
      <c r="V365" s="21"/>
      <c r="W365" s="14"/>
      <c r="X365" s="14"/>
      <c r="Y365" s="14"/>
      <c r="Z365" s="21"/>
      <c r="AA365" s="21"/>
      <c r="AB365" s="14"/>
      <c r="AC365" s="14"/>
      <c r="AD365" s="14"/>
      <c r="AE365" s="14">
        <v>6629.53</v>
      </c>
      <c r="AF365" s="14">
        <v>21</v>
      </c>
      <c r="AG365" s="22">
        <v>745330.89</v>
      </c>
      <c r="AH365" s="22">
        <v>4</v>
      </c>
      <c r="AI365" s="22"/>
      <c r="AJ365" s="22"/>
      <c r="AK365" s="22"/>
      <c r="AL365" s="22"/>
      <c r="AM365" s="22"/>
      <c r="AN365" s="22"/>
      <c r="AO365" s="21"/>
      <c r="AP365" s="21"/>
      <c r="AQ365" s="22"/>
      <c r="AR365" s="22"/>
      <c r="AS365" s="21"/>
      <c r="AT365" s="21"/>
      <c r="AU365" s="22"/>
      <c r="AV365" s="22"/>
      <c r="AW365" s="22"/>
      <c r="AX365" s="22"/>
      <c r="AY365" s="22"/>
      <c r="AZ365" s="22"/>
      <c r="BA365" s="21"/>
      <c r="BB365" s="22"/>
      <c r="BC365" s="22"/>
      <c r="BD365" s="21"/>
      <c r="BE365" s="22"/>
      <c r="BF365" s="22"/>
      <c r="BG365" s="21"/>
      <c r="BH365" s="21"/>
      <c r="BI365" s="15">
        <f t="shared" si="5"/>
        <v>751985.42</v>
      </c>
    </row>
    <row r="366" spans="1:61" ht="13.5" customHeight="1" x14ac:dyDescent="0.25">
      <c r="A366" s="4" t="s">
        <v>411</v>
      </c>
      <c r="B366" s="23">
        <v>10000230</v>
      </c>
      <c r="C366" s="14"/>
      <c r="D366" s="14"/>
      <c r="E366" s="14"/>
      <c r="F366" s="14"/>
      <c r="G366" s="21"/>
      <c r="H366" s="14"/>
      <c r="I366" s="14"/>
      <c r="J366" s="21"/>
      <c r="K366" s="21"/>
      <c r="L366" s="4"/>
      <c r="M366" s="21"/>
      <c r="N366" s="21"/>
      <c r="O366" s="14"/>
      <c r="P366" s="14"/>
      <c r="Q366" s="21"/>
      <c r="R366" s="21"/>
      <c r="S366" s="14"/>
      <c r="T366" s="14"/>
      <c r="U366" s="21"/>
      <c r="V366" s="21"/>
      <c r="W366" s="14"/>
      <c r="X366" s="14"/>
      <c r="Y366" s="14"/>
      <c r="Z366" s="21"/>
      <c r="AA366" s="21"/>
      <c r="AB366" s="14"/>
      <c r="AC366" s="14"/>
      <c r="AD366" s="14"/>
      <c r="AE366" s="14">
        <v>1365.4199999999998</v>
      </c>
      <c r="AF366" s="14">
        <v>0</v>
      </c>
      <c r="AG366" s="22">
        <v>364639.56</v>
      </c>
      <c r="AH366" s="22">
        <v>0</v>
      </c>
      <c r="AI366" s="22"/>
      <c r="AJ366" s="22"/>
      <c r="AK366" s="22"/>
      <c r="AL366" s="22"/>
      <c r="AM366" s="22"/>
      <c r="AN366" s="22"/>
      <c r="AO366" s="21"/>
      <c r="AP366" s="21"/>
      <c r="AQ366" s="22"/>
      <c r="AR366" s="22"/>
      <c r="AS366" s="21"/>
      <c r="AT366" s="21"/>
      <c r="AU366" s="22"/>
      <c r="AV366" s="22"/>
      <c r="AW366" s="22"/>
      <c r="AX366" s="22"/>
      <c r="AY366" s="22"/>
      <c r="AZ366" s="22"/>
      <c r="BA366" s="21"/>
      <c r="BB366" s="22"/>
      <c r="BC366" s="22"/>
      <c r="BD366" s="21"/>
      <c r="BE366" s="22"/>
      <c r="BF366" s="22"/>
      <c r="BG366" s="21"/>
      <c r="BH366" s="21"/>
      <c r="BI366" s="15">
        <f t="shared" si="5"/>
        <v>366004.98</v>
      </c>
    </row>
    <row r="367" spans="1:61" x14ac:dyDescent="0.25">
      <c r="A367" s="4" t="s">
        <v>412</v>
      </c>
      <c r="B367" s="23">
        <v>10001433</v>
      </c>
      <c r="C367" s="14"/>
      <c r="D367" s="14"/>
      <c r="E367" s="14"/>
      <c r="F367" s="14"/>
      <c r="G367" s="21"/>
      <c r="H367" s="14"/>
      <c r="I367" s="14"/>
      <c r="J367" s="21"/>
      <c r="K367" s="21"/>
      <c r="L367" s="4"/>
      <c r="M367" s="21"/>
      <c r="N367" s="21"/>
      <c r="O367" s="14"/>
      <c r="P367" s="14"/>
      <c r="Q367" s="21"/>
      <c r="R367" s="21"/>
      <c r="S367" s="14"/>
      <c r="T367" s="14"/>
      <c r="U367" s="21"/>
      <c r="V367" s="21"/>
      <c r="W367" s="14"/>
      <c r="X367" s="14"/>
      <c r="Y367" s="14"/>
      <c r="Z367" s="21"/>
      <c r="AA367" s="21"/>
      <c r="AB367" s="14"/>
      <c r="AC367" s="14"/>
      <c r="AD367" s="14"/>
      <c r="AE367" s="14">
        <v>11808.580000000002</v>
      </c>
      <c r="AF367" s="14">
        <v>4</v>
      </c>
      <c r="AG367" s="22">
        <v>632232.17999999993</v>
      </c>
      <c r="AH367" s="22">
        <v>4</v>
      </c>
      <c r="AI367" s="22"/>
      <c r="AJ367" s="22"/>
      <c r="AK367" s="22"/>
      <c r="AL367" s="22"/>
      <c r="AM367" s="22"/>
      <c r="AN367" s="22"/>
      <c r="AO367" s="21"/>
      <c r="AP367" s="21"/>
      <c r="AQ367" s="22"/>
      <c r="AR367" s="22"/>
      <c r="AS367" s="21"/>
      <c r="AT367" s="21"/>
      <c r="AU367" s="22"/>
      <c r="AV367" s="22"/>
      <c r="AW367" s="22"/>
      <c r="AX367" s="22"/>
      <c r="AY367" s="22"/>
      <c r="AZ367" s="22"/>
      <c r="BA367" s="21"/>
      <c r="BB367" s="22"/>
      <c r="BC367" s="22"/>
      <c r="BD367" s="21"/>
      <c r="BE367" s="22"/>
      <c r="BF367" s="22"/>
      <c r="BG367" s="21"/>
      <c r="BH367" s="21"/>
      <c r="BI367" s="15">
        <f t="shared" si="5"/>
        <v>644048.75999999989</v>
      </c>
    </row>
    <row r="368" spans="1:61" x14ac:dyDescent="0.25">
      <c r="A368" s="4" t="s">
        <v>413</v>
      </c>
      <c r="B368" s="23">
        <v>19466202</v>
      </c>
      <c r="C368" s="14"/>
      <c r="D368" s="14"/>
      <c r="E368" s="14"/>
      <c r="F368" s="14"/>
      <c r="G368" s="21"/>
      <c r="H368" s="14"/>
      <c r="I368" s="14"/>
      <c r="J368" s="21"/>
      <c r="K368" s="21"/>
      <c r="L368" s="4"/>
      <c r="M368" s="21"/>
      <c r="N368" s="21"/>
      <c r="O368" s="14"/>
      <c r="P368" s="14"/>
      <c r="Q368" s="21"/>
      <c r="R368" s="21"/>
      <c r="S368" s="14"/>
      <c r="T368" s="14"/>
      <c r="U368" s="21"/>
      <c r="V368" s="21"/>
      <c r="W368" s="14"/>
      <c r="X368" s="14"/>
      <c r="Y368" s="14"/>
      <c r="Z368" s="21"/>
      <c r="AA368" s="21"/>
      <c r="AB368" s="14"/>
      <c r="AC368" s="14"/>
      <c r="AD368" s="14"/>
      <c r="AE368" s="14">
        <v>5328.2000000000007</v>
      </c>
      <c r="AF368" s="14">
        <v>0</v>
      </c>
      <c r="AG368" s="14">
        <v>418765.48</v>
      </c>
      <c r="AH368" s="14">
        <v>8</v>
      </c>
      <c r="AI368" s="22"/>
      <c r="AJ368" s="22"/>
      <c r="AK368" s="22"/>
      <c r="AL368" s="22"/>
      <c r="AM368" s="22"/>
      <c r="AN368" s="22"/>
      <c r="AO368" s="21"/>
      <c r="AP368" s="21"/>
      <c r="AQ368" s="22"/>
      <c r="AR368" s="22"/>
      <c r="AS368" s="21"/>
      <c r="AT368" s="21"/>
      <c r="AU368" s="22"/>
      <c r="AV368" s="22"/>
      <c r="AW368" s="22"/>
      <c r="AX368" s="22"/>
      <c r="AY368" s="22"/>
      <c r="AZ368" s="22"/>
      <c r="BA368" s="21"/>
      <c r="BB368" s="22"/>
      <c r="BC368" s="22"/>
      <c r="BD368" s="21"/>
      <c r="BE368" s="22"/>
      <c r="BF368" s="22"/>
      <c r="BG368" s="21"/>
      <c r="BH368" s="21"/>
      <c r="BI368" s="15">
        <f t="shared" si="5"/>
        <v>424101.68</v>
      </c>
    </row>
    <row r="369" spans="1:61" x14ac:dyDescent="0.25">
      <c r="A369" s="4" t="s">
        <v>414</v>
      </c>
      <c r="B369" s="23">
        <v>1000003</v>
      </c>
      <c r="C369" s="14"/>
      <c r="D369" s="14"/>
      <c r="E369" s="14"/>
      <c r="F369" s="14"/>
      <c r="G369" s="21"/>
      <c r="H369" s="14"/>
      <c r="I369" s="14"/>
      <c r="J369" s="21"/>
      <c r="K369" s="21"/>
      <c r="L369" s="4"/>
      <c r="M369" s="21"/>
      <c r="N369" s="21"/>
      <c r="O369" s="14"/>
      <c r="P369" s="14"/>
      <c r="Q369" s="21"/>
      <c r="R369" s="21"/>
      <c r="S369" s="14"/>
      <c r="T369" s="14"/>
      <c r="U369" s="21"/>
      <c r="V369" s="21"/>
      <c r="W369" s="14"/>
      <c r="X369" s="14"/>
      <c r="Y369" s="14"/>
      <c r="Z369" s="21"/>
      <c r="AA369" s="21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21"/>
      <c r="AP369" s="21"/>
      <c r="AQ369" s="14"/>
      <c r="AR369" s="14"/>
      <c r="AS369" s="21"/>
      <c r="AT369" s="21"/>
      <c r="AU369" s="14"/>
      <c r="AV369" s="14"/>
      <c r="AW369" s="14"/>
      <c r="AX369" s="14"/>
      <c r="AY369" s="14"/>
      <c r="AZ369" s="14"/>
      <c r="BA369" s="21">
        <v>19989.62</v>
      </c>
      <c r="BB369" s="22"/>
      <c r="BC369" s="22"/>
      <c r="BD369" s="21"/>
      <c r="BE369" s="22"/>
      <c r="BF369" s="22"/>
      <c r="BG369" s="21"/>
      <c r="BH369" s="21"/>
      <c r="BI369" s="15">
        <f t="shared" si="5"/>
        <v>19989.62</v>
      </c>
    </row>
    <row r="370" spans="1:61" x14ac:dyDescent="0.25">
      <c r="A370" s="4" t="s">
        <v>415</v>
      </c>
      <c r="B370" s="23">
        <v>1000004</v>
      </c>
      <c r="C370" s="14"/>
      <c r="D370" s="14"/>
      <c r="E370" s="14"/>
      <c r="F370" s="14"/>
      <c r="G370" s="21"/>
      <c r="H370" s="14"/>
      <c r="I370" s="14"/>
      <c r="J370" s="21"/>
      <c r="K370" s="21"/>
      <c r="L370" s="4"/>
      <c r="M370" s="21"/>
      <c r="N370" s="21"/>
      <c r="O370" s="14"/>
      <c r="P370" s="14"/>
      <c r="Q370" s="21"/>
      <c r="R370" s="21"/>
      <c r="S370" s="14"/>
      <c r="T370" s="14"/>
      <c r="U370" s="21"/>
      <c r="V370" s="21"/>
      <c r="W370" s="14"/>
      <c r="X370" s="14"/>
      <c r="Y370" s="14"/>
      <c r="Z370" s="21"/>
      <c r="AA370" s="21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21"/>
      <c r="AP370" s="21"/>
      <c r="AQ370" s="14"/>
      <c r="AR370" s="14"/>
      <c r="AS370" s="21"/>
      <c r="AT370" s="21"/>
      <c r="AU370" s="14"/>
      <c r="AV370" s="14"/>
      <c r="AW370" s="14"/>
      <c r="AX370" s="14"/>
      <c r="AY370" s="14"/>
      <c r="AZ370" s="14"/>
      <c r="BA370" s="21">
        <v>5489.2800000000007</v>
      </c>
      <c r="BB370" s="22"/>
      <c r="BC370" s="22"/>
      <c r="BD370" s="21"/>
      <c r="BE370" s="22"/>
      <c r="BF370" s="22"/>
      <c r="BG370" s="21"/>
      <c r="BH370" s="21"/>
      <c r="BI370" s="15">
        <f t="shared" si="5"/>
        <v>5489.2800000000007</v>
      </c>
    </row>
    <row r="371" spans="1:61" x14ac:dyDescent="0.25">
      <c r="A371" s="4" t="s">
        <v>416</v>
      </c>
      <c r="B371" s="23">
        <v>1000011</v>
      </c>
      <c r="C371" s="14"/>
      <c r="D371" s="14"/>
      <c r="E371" s="14"/>
      <c r="F371" s="14"/>
      <c r="G371" s="21"/>
      <c r="H371" s="14"/>
      <c r="I371" s="14"/>
      <c r="J371" s="21"/>
      <c r="K371" s="21"/>
      <c r="L371" s="4"/>
      <c r="M371" s="21"/>
      <c r="N371" s="21"/>
      <c r="O371" s="14"/>
      <c r="P371" s="14"/>
      <c r="Q371" s="21"/>
      <c r="R371" s="21"/>
      <c r="S371" s="14"/>
      <c r="T371" s="14"/>
      <c r="U371" s="21"/>
      <c r="V371" s="21"/>
      <c r="W371" s="14"/>
      <c r="X371" s="14"/>
      <c r="Y371" s="14"/>
      <c r="Z371" s="21"/>
      <c r="AA371" s="21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21"/>
      <c r="AP371" s="21"/>
      <c r="AQ371" s="14"/>
      <c r="AR371" s="14"/>
      <c r="AS371" s="21"/>
      <c r="AT371" s="21"/>
      <c r="AU371" s="14"/>
      <c r="AV371" s="14"/>
      <c r="AW371" s="14"/>
      <c r="AX371" s="14"/>
      <c r="AY371" s="14"/>
      <c r="AZ371" s="14"/>
      <c r="BA371" s="21">
        <v>8291.1</v>
      </c>
      <c r="BB371" s="22"/>
      <c r="BC371" s="22"/>
      <c r="BD371" s="21"/>
      <c r="BE371" s="22"/>
      <c r="BF371" s="22"/>
      <c r="BG371" s="21"/>
      <c r="BH371" s="21"/>
      <c r="BI371" s="15">
        <f t="shared" si="5"/>
        <v>8291.1</v>
      </c>
    </row>
    <row r="372" spans="1:61" x14ac:dyDescent="0.25">
      <c r="A372" s="4" t="s">
        <v>417</v>
      </c>
      <c r="B372" s="23">
        <v>1000015</v>
      </c>
      <c r="C372" s="14"/>
      <c r="D372" s="14"/>
      <c r="E372" s="14"/>
      <c r="F372" s="14"/>
      <c r="G372" s="21"/>
      <c r="H372" s="14"/>
      <c r="I372" s="14"/>
      <c r="J372" s="21"/>
      <c r="K372" s="21"/>
      <c r="L372" s="4"/>
      <c r="M372" s="21"/>
      <c r="N372" s="21"/>
      <c r="O372" s="14"/>
      <c r="P372" s="14"/>
      <c r="Q372" s="21"/>
      <c r="R372" s="21"/>
      <c r="S372" s="14"/>
      <c r="T372" s="14"/>
      <c r="U372" s="21"/>
      <c r="V372" s="21"/>
      <c r="W372" s="14"/>
      <c r="X372" s="14"/>
      <c r="Y372" s="14"/>
      <c r="Z372" s="21"/>
      <c r="AA372" s="21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21"/>
      <c r="AP372" s="21"/>
      <c r="AQ372" s="14"/>
      <c r="AR372" s="14"/>
      <c r="AS372" s="21"/>
      <c r="AT372" s="21"/>
      <c r="AU372" s="14"/>
      <c r="AV372" s="14"/>
      <c r="AW372" s="14"/>
      <c r="AX372" s="14"/>
      <c r="AY372" s="14"/>
      <c r="AZ372" s="14"/>
      <c r="BA372" s="21">
        <v>35561.819999999992</v>
      </c>
      <c r="BB372" s="22"/>
      <c r="BC372" s="22"/>
      <c r="BD372" s="21"/>
      <c r="BE372" s="22"/>
      <c r="BF372" s="22"/>
      <c r="BG372" s="21"/>
      <c r="BH372" s="21"/>
      <c r="BI372" s="15">
        <f t="shared" si="5"/>
        <v>35561.819999999992</v>
      </c>
    </row>
    <row r="373" spans="1:61" x14ac:dyDescent="0.25">
      <c r="A373" s="4" t="s">
        <v>418</v>
      </c>
      <c r="B373" s="23">
        <v>1000030</v>
      </c>
      <c r="C373" s="14"/>
      <c r="D373" s="14"/>
      <c r="E373" s="14"/>
      <c r="F373" s="14"/>
      <c r="G373" s="21"/>
      <c r="H373" s="14"/>
      <c r="I373" s="14"/>
      <c r="J373" s="21"/>
      <c r="K373" s="21"/>
      <c r="L373" s="4"/>
      <c r="M373" s="21"/>
      <c r="N373" s="21"/>
      <c r="O373" s="14"/>
      <c r="P373" s="14"/>
      <c r="Q373" s="21"/>
      <c r="R373" s="21"/>
      <c r="S373" s="14"/>
      <c r="T373" s="14"/>
      <c r="U373" s="21"/>
      <c r="V373" s="21"/>
      <c r="W373" s="14"/>
      <c r="X373" s="14"/>
      <c r="Y373" s="14"/>
      <c r="Z373" s="21"/>
      <c r="AA373" s="21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21"/>
      <c r="AP373" s="21"/>
      <c r="AQ373" s="14"/>
      <c r="AR373" s="14"/>
      <c r="AS373" s="21"/>
      <c r="AT373" s="21"/>
      <c r="AU373" s="14"/>
      <c r="AV373" s="14"/>
      <c r="AW373" s="14"/>
      <c r="AX373" s="14"/>
      <c r="AY373" s="14"/>
      <c r="AZ373" s="14"/>
      <c r="BA373" s="21">
        <v>15753.09</v>
      </c>
      <c r="BB373" s="22"/>
      <c r="BC373" s="22"/>
      <c r="BD373" s="21"/>
      <c r="BE373" s="22"/>
      <c r="BF373" s="22"/>
      <c r="BG373" s="21"/>
      <c r="BH373" s="21"/>
      <c r="BI373" s="15">
        <f t="shared" si="5"/>
        <v>15753.09</v>
      </c>
    </row>
    <row r="374" spans="1:61" x14ac:dyDescent="0.25">
      <c r="A374" s="4" t="s">
        <v>419</v>
      </c>
      <c r="B374" s="23">
        <v>1000044</v>
      </c>
      <c r="C374" s="14"/>
      <c r="D374" s="14"/>
      <c r="E374" s="14"/>
      <c r="F374" s="14"/>
      <c r="G374" s="21"/>
      <c r="H374" s="14"/>
      <c r="I374" s="14"/>
      <c r="J374" s="21"/>
      <c r="K374" s="21"/>
      <c r="L374" s="4"/>
      <c r="M374" s="21"/>
      <c r="N374" s="21"/>
      <c r="O374" s="14"/>
      <c r="P374" s="14"/>
      <c r="Q374" s="21"/>
      <c r="R374" s="21"/>
      <c r="S374" s="14"/>
      <c r="T374" s="14"/>
      <c r="U374" s="21"/>
      <c r="V374" s="21"/>
      <c r="W374" s="14"/>
      <c r="X374" s="14"/>
      <c r="Y374" s="14"/>
      <c r="Z374" s="21"/>
      <c r="AA374" s="21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21"/>
      <c r="AP374" s="21"/>
      <c r="AQ374" s="14"/>
      <c r="AR374" s="14"/>
      <c r="AS374" s="21"/>
      <c r="AT374" s="21"/>
      <c r="AU374" s="14"/>
      <c r="AV374" s="14"/>
      <c r="AW374" s="14"/>
      <c r="AX374" s="14"/>
      <c r="AY374" s="14"/>
      <c r="AZ374" s="14"/>
      <c r="BA374" s="21">
        <v>28075.379999999997</v>
      </c>
      <c r="BB374" s="22"/>
      <c r="BC374" s="22"/>
      <c r="BD374" s="21"/>
      <c r="BE374" s="22"/>
      <c r="BF374" s="22"/>
      <c r="BG374" s="21"/>
      <c r="BH374" s="21"/>
      <c r="BI374" s="15">
        <f t="shared" si="5"/>
        <v>28075.379999999997</v>
      </c>
    </row>
    <row r="375" spans="1:61" x14ac:dyDescent="0.25">
      <c r="A375" s="4" t="s">
        <v>420</v>
      </c>
      <c r="B375" s="23">
        <v>1000045</v>
      </c>
      <c r="C375" s="14"/>
      <c r="D375" s="14"/>
      <c r="E375" s="14"/>
      <c r="F375" s="14"/>
      <c r="G375" s="21"/>
      <c r="H375" s="14"/>
      <c r="I375" s="14"/>
      <c r="J375" s="21"/>
      <c r="K375" s="21"/>
      <c r="L375" s="4"/>
      <c r="M375" s="21"/>
      <c r="N375" s="21"/>
      <c r="O375" s="14"/>
      <c r="P375" s="14"/>
      <c r="Q375" s="21"/>
      <c r="R375" s="21"/>
      <c r="S375" s="14"/>
      <c r="T375" s="14"/>
      <c r="U375" s="21"/>
      <c r="V375" s="21"/>
      <c r="W375" s="14"/>
      <c r="X375" s="14"/>
      <c r="Y375" s="14"/>
      <c r="Z375" s="21"/>
      <c r="AA375" s="21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21"/>
      <c r="AP375" s="21"/>
      <c r="AQ375" s="14"/>
      <c r="AR375" s="14"/>
      <c r="AS375" s="21"/>
      <c r="AT375" s="21"/>
      <c r="AU375" s="14"/>
      <c r="AV375" s="14"/>
      <c r="AW375" s="14"/>
      <c r="AX375" s="14"/>
      <c r="AY375" s="14"/>
      <c r="AZ375" s="14"/>
      <c r="BA375" s="21">
        <v>5625.0599999999995</v>
      </c>
      <c r="BB375" s="22"/>
      <c r="BC375" s="22"/>
      <c r="BD375" s="21"/>
      <c r="BE375" s="22"/>
      <c r="BF375" s="22"/>
      <c r="BG375" s="21"/>
      <c r="BH375" s="21"/>
      <c r="BI375" s="15">
        <f t="shared" si="5"/>
        <v>5625.0599999999995</v>
      </c>
    </row>
    <row r="376" spans="1:61" x14ac:dyDescent="0.25">
      <c r="A376" s="4" t="s">
        <v>421</v>
      </c>
      <c r="B376" s="23">
        <v>1000148</v>
      </c>
      <c r="C376" s="14"/>
      <c r="D376" s="14"/>
      <c r="E376" s="14"/>
      <c r="F376" s="14"/>
      <c r="G376" s="21"/>
      <c r="H376" s="14"/>
      <c r="I376" s="14"/>
      <c r="J376" s="21"/>
      <c r="K376" s="21"/>
      <c r="L376" s="4"/>
      <c r="M376" s="21"/>
      <c r="N376" s="21"/>
      <c r="O376" s="14"/>
      <c r="P376" s="14"/>
      <c r="Q376" s="21"/>
      <c r="R376" s="21"/>
      <c r="S376" s="14"/>
      <c r="T376" s="14"/>
      <c r="U376" s="21"/>
      <c r="V376" s="21"/>
      <c r="W376" s="14"/>
      <c r="X376" s="14"/>
      <c r="Y376" s="14"/>
      <c r="Z376" s="21"/>
      <c r="AA376" s="21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21"/>
      <c r="AP376" s="21"/>
      <c r="AQ376" s="14"/>
      <c r="AR376" s="14"/>
      <c r="AS376" s="21"/>
      <c r="AT376" s="21"/>
      <c r="AU376" s="14"/>
      <c r="AV376" s="14"/>
      <c r="AW376" s="14"/>
      <c r="AX376" s="14"/>
      <c r="AY376" s="14"/>
      <c r="AZ376" s="14"/>
      <c r="BA376" s="21">
        <v>20899.289999999997</v>
      </c>
      <c r="BB376" s="22"/>
      <c r="BC376" s="22"/>
      <c r="BD376" s="21"/>
      <c r="BE376" s="22"/>
      <c r="BF376" s="22"/>
      <c r="BG376" s="21"/>
      <c r="BH376" s="21"/>
      <c r="BI376" s="15">
        <f t="shared" si="5"/>
        <v>20899.289999999997</v>
      </c>
    </row>
    <row r="377" spans="1:61" x14ac:dyDescent="0.25">
      <c r="A377" s="4" t="s">
        <v>422</v>
      </c>
      <c r="B377" s="23">
        <v>1000207</v>
      </c>
      <c r="C377" s="14"/>
      <c r="D377" s="14"/>
      <c r="E377" s="14"/>
      <c r="F377" s="14"/>
      <c r="G377" s="21"/>
      <c r="H377" s="14"/>
      <c r="I377" s="14"/>
      <c r="J377" s="21"/>
      <c r="K377" s="21"/>
      <c r="L377" s="4"/>
      <c r="M377" s="21"/>
      <c r="N377" s="21"/>
      <c r="O377" s="14"/>
      <c r="P377" s="14"/>
      <c r="Q377" s="21"/>
      <c r="R377" s="21"/>
      <c r="S377" s="14"/>
      <c r="T377" s="14"/>
      <c r="U377" s="21"/>
      <c r="V377" s="21"/>
      <c r="W377" s="14"/>
      <c r="X377" s="14"/>
      <c r="Y377" s="14"/>
      <c r="Z377" s="21"/>
      <c r="AA377" s="21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21"/>
      <c r="AP377" s="21"/>
      <c r="AQ377" s="14"/>
      <c r="AR377" s="14"/>
      <c r="AS377" s="21"/>
      <c r="AT377" s="21"/>
      <c r="AU377" s="14"/>
      <c r="AV377" s="14"/>
      <c r="AW377" s="14"/>
      <c r="AX377" s="14"/>
      <c r="AY377" s="14"/>
      <c r="AZ377" s="14"/>
      <c r="BA377" s="21">
        <v>7833.66</v>
      </c>
      <c r="BB377" s="22"/>
      <c r="BC377" s="22"/>
      <c r="BD377" s="21"/>
      <c r="BE377" s="22"/>
      <c r="BF377" s="22"/>
      <c r="BG377" s="21"/>
      <c r="BH377" s="21"/>
      <c r="BI377" s="15">
        <f t="shared" si="5"/>
        <v>7833.66</v>
      </c>
    </row>
    <row r="378" spans="1:61" x14ac:dyDescent="0.25">
      <c r="A378" s="4" t="s">
        <v>423</v>
      </c>
      <c r="B378" s="23">
        <v>1000208</v>
      </c>
      <c r="C378" s="14"/>
      <c r="D378" s="14"/>
      <c r="E378" s="14"/>
      <c r="F378" s="14"/>
      <c r="G378" s="21"/>
      <c r="H378" s="14"/>
      <c r="I378" s="14"/>
      <c r="J378" s="21"/>
      <c r="K378" s="21"/>
      <c r="L378" s="4"/>
      <c r="M378" s="21"/>
      <c r="N378" s="21"/>
      <c r="O378" s="14"/>
      <c r="P378" s="14"/>
      <c r="Q378" s="21"/>
      <c r="R378" s="21"/>
      <c r="S378" s="14"/>
      <c r="T378" s="14"/>
      <c r="U378" s="21"/>
      <c r="V378" s="21"/>
      <c r="W378" s="14"/>
      <c r="X378" s="14"/>
      <c r="Y378" s="14"/>
      <c r="Z378" s="21"/>
      <c r="AA378" s="21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21"/>
      <c r="AP378" s="21"/>
      <c r="AQ378" s="14"/>
      <c r="AR378" s="14"/>
      <c r="AS378" s="21"/>
      <c r="AT378" s="21"/>
      <c r="AU378" s="14"/>
      <c r="AV378" s="14"/>
      <c r="AW378" s="14"/>
      <c r="AX378" s="14"/>
      <c r="AY378" s="14"/>
      <c r="AZ378" s="14"/>
      <c r="BA378" s="21">
        <v>7690.7600000000011</v>
      </c>
      <c r="BB378" s="22"/>
      <c r="BC378" s="22"/>
      <c r="BD378" s="21"/>
      <c r="BE378" s="22"/>
      <c r="BF378" s="22"/>
      <c r="BG378" s="21"/>
      <c r="BH378" s="21"/>
      <c r="BI378" s="15">
        <f t="shared" si="5"/>
        <v>7690.7600000000011</v>
      </c>
    </row>
    <row r="379" spans="1:61" x14ac:dyDescent="0.25">
      <c r="A379" s="4" t="s">
        <v>424</v>
      </c>
      <c r="B379" s="23">
        <v>1000209</v>
      </c>
      <c r="C379" s="14"/>
      <c r="D379" s="14"/>
      <c r="E379" s="14"/>
      <c r="F379" s="14"/>
      <c r="G379" s="21"/>
      <c r="H379" s="14"/>
      <c r="I379" s="14"/>
      <c r="J379" s="21"/>
      <c r="K379" s="21"/>
      <c r="L379" s="4"/>
      <c r="M379" s="21"/>
      <c r="N379" s="21"/>
      <c r="O379" s="14"/>
      <c r="P379" s="14"/>
      <c r="Q379" s="21"/>
      <c r="R379" s="21"/>
      <c r="S379" s="14"/>
      <c r="T379" s="14"/>
      <c r="U379" s="21"/>
      <c r="V379" s="21"/>
      <c r="W379" s="14"/>
      <c r="X379" s="14"/>
      <c r="Y379" s="14"/>
      <c r="Z379" s="21"/>
      <c r="AA379" s="21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21"/>
      <c r="AP379" s="21"/>
      <c r="AQ379" s="14"/>
      <c r="AR379" s="14"/>
      <c r="AS379" s="21"/>
      <c r="AT379" s="21"/>
      <c r="AU379" s="14"/>
      <c r="AV379" s="14"/>
      <c r="AW379" s="14"/>
      <c r="AX379" s="14"/>
      <c r="AY379" s="14"/>
      <c r="AZ379" s="14"/>
      <c r="BA379" s="21">
        <v>3487.9799999999996</v>
      </c>
      <c r="BB379" s="22"/>
      <c r="BC379" s="22"/>
      <c r="BD379" s="21"/>
      <c r="BE379" s="22"/>
      <c r="BF379" s="22"/>
      <c r="BG379" s="21"/>
      <c r="BH379" s="21"/>
      <c r="BI379" s="15">
        <f t="shared" si="5"/>
        <v>3487.9799999999996</v>
      </c>
    </row>
    <row r="380" spans="1:61" x14ac:dyDescent="0.25">
      <c r="A380" s="4" t="s">
        <v>425</v>
      </c>
      <c r="B380" s="23">
        <v>1000229</v>
      </c>
      <c r="C380" s="14"/>
      <c r="D380" s="14"/>
      <c r="E380" s="14"/>
      <c r="F380" s="14"/>
      <c r="G380" s="21"/>
      <c r="H380" s="14"/>
      <c r="I380" s="14"/>
      <c r="J380" s="21"/>
      <c r="K380" s="21"/>
      <c r="L380" s="4"/>
      <c r="M380" s="21"/>
      <c r="N380" s="21"/>
      <c r="O380" s="14"/>
      <c r="P380" s="14"/>
      <c r="Q380" s="21"/>
      <c r="R380" s="21"/>
      <c r="S380" s="14"/>
      <c r="T380" s="14"/>
      <c r="U380" s="21"/>
      <c r="V380" s="21"/>
      <c r="W380" s="14"/>
      <c r="X380" s="14"/>
      <c r="Y380" s="14"/>
      <c r="Z380" s="21"/>
      <c r="AA380" s="21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21"/>
      <c r="AP380" s="21"/>
      <c r="AQ380" s="14"/>
      <c r="AR380" s="14"/>
      <c r="AS380" s="21"/>
      <c r="AT380" s="21"/>
      <c r="AU380" s="14"/>
      <c r="AV380" s="14"/>
      <c r="AW380" s="14"/>
      <c r="AX380" s="14"/>
      <c r="AY380" s="14"/>
      <c r="AZ380" s="14"/>
      <c r="BA380" s="21">
        <v>11664.72</v>
      </c>
      <c r="BB380" s="22"/>
      <c r="BC380" s="22"/>
      <c r="BD380" s="21"/>
      <c r="BE380" s="22"/>
      <c r="BF380" s="22"/>
      <c r="BG380" s="21"/>
      <c r="BH380" s="21"/>
      <c r="BI380" s="15">
        <f t="shared" si="5"/>
        <v>11664.72</v>
      </c>
    </row>
    <row r="381" spans="1:61" x14ac:dyDescent="0.25">
      <c r="A381" s="4" t="s">
        <v>426</v>
      </c>
      <c r="B381" s="23">
        <v>3000024</v>
      </c>
      <c r="C381" s="14"/>
      <c r="D381" s="14"/>
      <c r="E381" s="14"/>
      <c r="F381" s="14"/>
      <c r="G381" s="21"/>
      <c r="H381" s="14"/>
      <c r="I381" s="14"/>
      <c r="J381" s="21"/>
      <c r="K381" s="21"/>
      <c r="L381" s="4"/>
      <c r="M381" s="21"/>
      <c r="N381" s="21"/>
      <c r="O381" s="14"/>
      <c r="P381" s="14"/>
      <c r="Q381" s="21"/>
      <c r="R381" s="21"/>
      <c r="S381" s="14"/>
      <c r="T381" s="14"/>
      <c r="U381" s="21"/>
      <c r="V381" s="21"/>
      <c r="W381" s="14"/>
      <c r="X381" s="14"/>
      <c r="Y381" s="14"/>
      <c r="Z381" s="21"/>
      <c r="AA381" s="21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21"/>
      <c r="AP381" s="21"/>
      <c r="AQ381" s="14"/>
      <c r="AR381" s="14"/>
      <c r="AS381" s="21"/>
      <c r="AT381" s="21"/>
      <c r="AU381" s="14"/>
      <c r="AV381" s="14"/>
      <c r="AW381" s="14"/>
      <c r="AX381" s="14"/>
      <c r="AY381" s="14"/>
      <c r="AZ381" s="14"/>
      <c r="BA381" s="21">
        <v>7719.3</v>
      </c>
      <c r="BB381" s="22"/>
      <c r="BC381" s="22"/>
      <c r="BD381" s="21"/>
      <c r="BE381" s="22"/>
      <c r="BF381" s="22"/>
      <c r="BG381" s="21"/>
      <c r="BH381" s="21"/>
      <c r="BI381" s="15">
        <f t="shared" si="5"/>
        <v>7719.3</v>
      </c>
    </row>
    <row r="382" spans="1:61" x14ac:dyDescent="0.25">
      <c r="A382" s="4" t="s">
        <v>427</v>
      </c>
      <c r="B382" s="23">
        <v>4000009</v>
      </c>
      <c r="C382" s="14"/>
      <c r="D382" s="14"/>
      <c r="E382" s="14"/>
      <c r="F382" s="14"/>
      <c r="G382" s="21"/>
      <c r="H382" s="14"/>
      <c r="I382" s="14"/>
      <c r="J382" s="21"/>
      <c r="K382" s="21"/>
      <c r="L382" s="4"/>
      <c r="M382" s="21"/>
      <c r="N382" s="21"/>
      <c r="O382" s="14"/>
      <c r="P382" s="14"/>
      <c r="Q382" s="21"/>
      <c r="R382" s="21"/>
      <c r="S382" s="14"/>
      <c r="T382" s="14"/>
      <c r="U382" s="21"/>
      <c r="V382" s="21"/>
      <c r="W382" s="14"/>
      <c r="X382" s="14"/>
      <c r="Y382" s="14"/>
      <c r="Z382" s="21"/>
      <c r="AA382" s="21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21"/>
      <c r="AP382" s="21"/>
      <c r="AQ382" s="14"/>
      <c r="AR382" s="14"/>
      <c r="AS382" s="21"/>
      <c r="AT382" s="21"/>
      <c r="AU382" s="14"/>
      <c r="AV382" s="14"/>
      <c r="AW382" s="14"/>
      <c r="AX382" s="14"/>
      <c r="AY382" s="14"/>
      <c r="AZ382" s="14"/>
      <c r="BA382" s="21">
        <v>42489.860000000008</v>
      </c>
      <c r="BB382" s="22"/>
      <c r="BC382" s="22"/>
      <c r="BD382" s="21"/>
      <c r="BE382" s="22"/>
      <c r="BF382" s="22"/>
      <c r="BG382" s="21"/>
      <c r="BH382" s="21"/>
      <c r="BI382" s="15">
        <f t="shared" si="5"/>
        <v>42489.860000000008</v>
      </c>
    </row>
    <row r="383" spans="1:61" x14ac:dyDescent="0.25">
      <c r="A383" s="4" t="s">
        <v>428</v>
      </c>
      <c r="B383" s="23">
        <v>6000001</v>
      </c>
      <c r="C383" s="14"/>
      <c r="D383" s="14"/>
      <c r="E383" s="14"/>
      <c r="F383" s="14"/>
      <c r="G383" s="21"/>
      <c r="H383" s="14"/>
      <c r="I383" s="14"/>
      <c r="J383" s="21"/>
      <c r="K383" s="21"/>
      <c r="L383" s="4"/>
      <c r="M383" s="21"/>
      <c r="N383" s="21"/>
      <c r="O383" s="14"/>
      <c r="P383" s="14"/>
      <c r="Q383" s="21"/>
      <c r="R383" s="21"/>
      <c r="S383" s="14"/>
      <c r="T383" s="14"/>
      <c r="U383" s="21"/>
      <c r="V383" s="21"/>
      <c r="W383" s="14"/>
      <c r="X383" s="14"/>
      <c r="Y383" s="14"/>
      <c r="Z383" s="21"/>
      <c r="AA383" s="21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21"/>
      <c r="AP383" s="21"/>
      <c r="AQ383" s="14"/>
      <c r="AR383" s="14"/>
      <c r="AS383" s="21"/>
      <c r="AT383" s="21"/>
      <c r="AU383" s="14"/>
      <c r="AV383" s="14"/>
      <c r="AW383" s="14"/>
      <c r="AX383" s="14"/>
      <c r="AY383" s="14"/>
      <c r="AZ383" s="14"/>
      <c r="BA383" s="21">
        <v>21928.530000000002</v>
      </c>
      <c r="BB383" s="22"/>
      <c r="BC383" s="22"/>
      <c r="BD383" s="21"/>
      <c r="BE383" s="22"/>
      <c r="BF383" s="22"/>
      <c r="BG383" s="21"/>
      <c r="BH383" s="21"/>
      <c r="BI383" s="15">
        <f t="shared" si="5"/>
        <v>21928.530000000002</v>
      </c>
    </row>
    <row r="384" spans="1:61" x14ac:dyDescent="0.25">
      <c r="A384" s="4" t="s">
        <v>429</v>
      </c>
      <c r="B384" s="23">
        <v>10001994</v>
      </c>
      <c r="C384" s="14"/>
      <c r="D384" s="14"/>
      <c r="E384" s="14"/>
      <c r="F384" s="14"/>
      <c r="G384" s="21"/>
      <c r="H384" s="14"/>
      <c r="I384" s="14"/>
      <c r="J384" s="21"/>
      <c r="K384" s="21"/>
      <c r="L384" s="4"/>
      <c r="M384" s="21"/>
      <c r="N384" s="21"/>
      <c r="O384" s="14"/>
      <c r="P384" s="14"/>
      <c r="Q384" s="21"/>
      <c r="R384" s="21"/>
      <c r="S384" s="14"/>
      <c r="T384" s="14"/>
      <c r="U384" s="21"/>
      <c r="V384" s="21"/>
      <c r="W384" s="14"/>
      <c r="X384" s="14"/>
      <c r="Y384" s="14"/>
      <c r="Z384" s="21"/>
      <c r="AA384" s="21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21"/>
      <c r="AP384" s="21"/>
      <c r="AQ384" s="14"/>
      <c r="AR384" s="14"/>
      <c r="AS384" s="21"/>
      <c r="AT384" s="21"/>
      <c r="AU384" s="14"/>
      <c r="AV384" s="14"/>
      <c r="AW384" s="14"/>
      <c r="AX384" s="14"/>
      <c r="AY384" s="14"/>
      <c r="AZ384" s="14"/>
      <c r="BA384" s="21">
        <v>3945.42</v>
      </c>
      <c r="BB384" s="22"/>
      <c r="BC384" s="22"/>
      <c r="BD384" s="21"/>
      <c r="BE384" s="22"/>
      <c r="BF384" s="22"/>
      <c r="BG384" s="21"/>
      <c r="BH384" s="21"/>
      <c r="BI384" s="15">
        <f t="shared" si="5"/>
        <v>3945.42</v>
      </c>
    </row>
    <row r="385" spans="1:61" x14ac:dyDescent="0.25">
      <c r="A385" s="4" t="s">
        <v>430</v>
      </c>
      <c r="B385" s="23">
        <v>10001998</v>
      </c>
      <c r="C385" s="14"/>
      <c r="D385" s="14"/>
      <c r="E385" s="14"/>
      <c r="F385" s="14"/>
      <c r="G385" s="21"/>
      <c r="H385" s="14"/>
      <c r="I385" s="14"/>
      <c r="J385" s="21"/>
      <c r="K385" s="21"/>
      <c r="L385" s="4"/>
      <c r="M385" s="21"/>
      <c r="N385" s="21"/>
      <c r="O385" s="14"/>
      <c r="P385" s="14"/>
      <c r="Q385" s="21"/>
      <c r="R385" s="21"/>
      <c r="S385" s="14"/>
      <c r="T385" s="14"/>
      <c r="U385" s="21"/>
      <c r="V385" s="21"/>
      <c r="W385" s="14"/>
      <c r="X385" s="14"/>
      <c r="Y385" s="14"/>
      <c r="Z385" s="21"/>
      <c r="AA385" s="21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21"/>
      <c r="AP385" s="21"/>
      <c r="AQ385" s="14"/>
      <c r="AR385" s="14"/>
      <c r="AS385" s="21"/>
      <c r="AT385" s="21"/>
      <c r="AU385" s="14"/>
      <c r="AV385" s="14"/>
      <c r="AW385" s="14"/>
      <c r="AX385" s="14"/>
      <c r="AY385" s="14"/>
      <c r="AZ385" s="14"/>
      <c r="BA385" s="21">
        <v>11092.919999999998</v>
      </c>
      <c r="BB385" s="22"/>
      <c r="BC385" s="22"/>
      <c r="BD385" s="21"/>
      <c r="BE385" s="22"/>
      <c r="BF385" s="22"/>
      <c r="BG385" s="21"/>
      <c r="BH385" s="21"/>
      <c r="BI385" s="15">
        <f t="shared" si="5"/>
        <v>11092.919999999998</v>
      </c>
    </row>
    <row r="386" spans="1:61" x14ac:dyDescent="0.25">
      <c r="A386" s="4" t="s">
        <v>431</v>
      </c>
      <c r="B386" s="23">
        <v>10001999</v>
      </c>
      <c r="C386" s="14"/>
      <c r="D386" s="14"/>
      <c r="E386" s="14"/>
      <c r="F386" s="14"/>
      <c r="G386" s="21"/>
      <c r="H386" s="14"/>
      <c r="I386" s="14"/>
      <c r="J386" s="21"/>
      <c r="K386" s="21"/>
      <c r="L386" s="4"/>
      <c r="M386" s="21"/>
      <c r="N386" s="21"/>
      <c r="O386" s="14"/>
      <c r="P386" s="14"/>
      <c r="Q386" s="21"/>
      <c r="R386" s="21"/>
      <c r="S386" s="14"/>
      <c r="T386" s="14"/>
      <c r="U386" s="21"/>
      <c r="V386" s="21"/>
      <c r="W386" s="14"/>
      <c r="X386" s="14"/>
      <c r="Y386" s="14"/>
      <c r="Z386" s="21"/>
      <c r="AA386" s="21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21"/>
      <c r="AP386" s="21"/>
      <c r="AQ386" s="14"/>
      <c r="AR386" s="14"/>
      <c r="AS386" s="21"/>
      <c r="AT386" s="21"/>
      <c r="AU386" s="14"/>
      <c r="AV386" s="14"/>
      <c r="AW386" s="14"/>
      <c r="AX386" s="14"/>
      <c r="AY386" s="14"/>
      <c r="AZ386" s="14"/>
      <c r="BA386" s="21">
        <v>12839.119999999999</v>
      </c>
      <c r="BB386" s="22"/>
      <c r="BC386" s="22"/>
      <c r="BD386" s="21"/>
      <c r="BE386" s="22"/>
      <c r="BF386" s="22"/>
      <c r="BG386" s="21"/>
      <c r="BH386" s="21"/>
      <c r="BI386" s="15">
        <f t="shared" si="5"/>
        <v>12839.119999999999</v>
      </c>
    </row>
    <row r="387" spans="1:61" x14ac:dyDescent="0.25">
      <c r="A387" s="4" t="s">
        <v>432</v>
      </c>
      <c r="B387" s="23">
        <v>10002002</v>
      </c>
      <c r="C387" s="14"/>
      <c r="D387" s="14"/>
      <c r="E387" s="14"/>
      <c r="F387" s="14"/>
      <c r="G387" s="21"/>
      <c r="H387" s="14"/>
      <c r="I387" s="14"/>
      <c r="J387" s="21"/>
      <c r="K387" s="21"/>
      <c r="L387" s="4"/>
      <c r="M387" s="21"/>
      <c r="N387" s="21"/>
      <c r="O387" s="14"/>
      <c r="P387" s="14"/>
      <c r="Q387" s="21"/>
      <c r="R387" s="21"/>
      <c r="S387" s="14"/>
      <c r="T387" s="14"/>
      <c r="U387" s="21"/>
      <c r="V387" s="21"/>
      <c r="W387" s="14"/>
      <c r="X387" s="14"/>
      <c r="Y387" s="14"/>
      <c r="Z387" s="21"/>
      <c r="AA387" s="21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21"/>
      <c r="AP387" s="21"/>
      <c r="AQ387" s="14"/>
      <c r="AR387" s="14"/>
      <c r="AS387" s="21"/>
      <c r="AT387" s="21"/>
      <c r="AU387" s="14"/>
      <c r="AV387" s="14"/>
      <c r="AW387" s="14"/>
      <c r="AX387" s="14"/>
      <c r="AY387" s="14"/>
      <c r="AZ387" s="14"/>
      <c r="BA387" s="21">
        <v>12122.16</v>
      </c>
      <c r="BB387" s="22"/>
      <c r="BC387" s="22"/>
      <c r="BD387" s="21"/>
      <c r="BE387" s="22"/>
      <c r="BF387" s="22"/>
      <c r="BG387" s="21"/>
      <c r="BH387" s="21"/>
      <c r="BI387" s="15">
        <f t="shared" si="5"/>
        <v>12122.16</v>
      </c>
    </row>
    <row r="388" spans="1:61" x14ac:dyDescent="0.25">
      <c r="A388" s="4" t="s">
        <v>433</v>
      </c>
      <c r="B388" s="23">
        <v>10002004</v>
      </c>
      <c r="C388" s="14"/>
      <c r="D388" s="14"/>
      <c r="E388" s="14"/>
      <c r="F388" s="14"/>
      <c r="G388" s="21"/>
      <c r="H388" s="14"/>
      <c r="I388" s="14"/>
      <c r="J388" s="21"/>
      <c r="K388" s="21"/>
      <c r="L388" s="4"/>
      <c r="M388" s="21"/>
      <c r="N388" s="21"/>
      <c r="O388" s="14"/>
      <c r="P388" s="14"/>
      <c r="Q388" s="21"/>
      <c r="R388" s="21"/>
      <c r="S388" s="14"/>
      <c r="T388" s="14"/>
      <c r="U388" s="21"/>
      <c r="V388" s="21"/>
      <c r="W388" s="14"/>
      <c r="X388" s="14"/>
      <c r="Y388" s="14"/>
      <c r="Z388" s="21"/>
      <c r="AA388" s="21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21"/>
      <c r="AP388" s="21"/>
      <c r="AQ388" s="14"/>
      <c r="AR388" s="14"/>
      <c r="AS388" s="21"/>
      <c r="AT388" s="21"/>
      <c r="AU388" s="14"/>
      <c r="AV388" s="14"/>
      <c r="AW388" s="14"/>
      <c r="AX388" s="14"/>
      <c r="AY388" s="14"/>
      <c r="AZ388" s="14"/>
      <c r="BA388" s="21">
        <v>22328.79</v>
      </c>
      <c r="BB388" s="22"/>
      <c r="BC388" s="22"/>
      <c r="BD388" s="21"/>
      <c r="BE388" s="22"/>
      <c r="BF388" s="22"/>
      <c r="BG388" s="21"/>
      <c r="BH388" s="21"/>
      <c r="BI388" s="15">
        <f t="shared" ref="BI388:BI428" si="6">SUM(C388:BH388)-E388-H388-F388</f>
        <v>22328.79</v>
      </c>
    </row>
    <row r="389" spans="1:61" x14ac:dyDescent="0.25">
      <c r="A389" s="4" t="s">
        <v>434</v>
      </c>
      <c r="B389" s="23">
        <v>10002005</v>
      </c>
      <c r="C389" s="14"/>
      <c r="D389" s="14"/>
      <c r="E389" s="14"/>
      <c r="F389" s="14"/>
      <c r="G389" s="21"/>
      <c r="H389" s="14"/>
      <c r="I389" s="14"/>
      <c r="J389" s="21"/>
      <c r="K389" s="21"/>
      <c r="L389" s="4"/>
      <c r="M389" s="21"/>
      <c r="N389" s="21"/>
      <c r="O389" s="14"/>
      <c r="P389" s="14"/>
      <c r="Q389" s="21"/>
      <c r="R389" s="21"/>
      <c r="S389" s="14"/>
      <c r="T389" s="14"/>
      <c r="U389" s="21"/>
      <c r="V389" s="21"/>
      <c r="W389" s="14"/>
      <c r="X389" s="14"/>
      <c r="Y389" s="14"/>
      <c r="Z389" s="21"/>
      <c r="AA389" s="21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21"/>
      <c r="AP389" s="21"/>
      <c r="AQ389" s="14"/>
      <c r="AR389" s="14"/>
      <c r="AS389" s="21"/>
      <c r="AT389" s="21"/>
      <c r="AU389" s="14"/>
      <c r="AV389" s="14"/>
      <c r="AW389" s="14"/>
      <c r="AX389" s="14"/>
      <c r="AY389" s="14"/>
      <c r="AZ389" s="14"/>
      <c r="BA389" s="21">
        <v>11091.220000000001</v>
      </c>
      <c r="BB389" s="22"/>
      <c r="BC389" s="22"/>
      <c r="BD389" s="21"/>
      <c r="BE389" s="22"/>
      <c r="BF389" s="22"/>
      <c r="BG389" s="21"/>
      <c r="BH389" s="21"/>
      <c r="BI389" s="15">
        <f t="shared" si="6"/>
        <v>11091.220000000001</v>
      </c>
    </row>
    <row r="390" spans="1:61" x14ac:dyDescent="0.25">
      <c r="A390" s="4" t="s">
        <v>435</v>
      </c>
      <c r="B390" s="23">
        <v>10002007</v>
      </c>
      <c r="C390" s="14"/>
      <c r="D390" s="14"/>
      <c r="E390" s="14"/>
      <c r="F390" s="14"/>
      <c r="G390" s="21"/>
      <c r="H390" s="14"/>
      <c r="I390" s="14"/>
      <c r="J390" s="21"/>
      <c r="K390" s="21"/>
      <c r="L390" s="4"/>
      <c r="M390" s="21"/>
      <c r="N390" s="21"/>
      <c r="O390" s="14"/>
      <c r="P390" s="14"/>
      <c r="Q390" s="21"/>
      <c r="R390" s="21"/>
      <c r="S390" s="14"/>
      <c r="T390" s="14"/>
      <c r="U390" s="21"/>
      <c r="V390" s="21"/>
      <c r="W390" s="14"/>
      <c r="X390" s="14"/>
      <c r="Y390" s="14"/>
      <c r="Z390" s="21"/>
      <c r="AA390" s="21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21"/>
      <c r="AP390" s="21"/>
      <c r="AQ390" s="14"/>
      <c r="AR390" s="14"/>
      <c r="AS390" s="21"/>
      <c r="AT390" s="21"/>
      <c r="AU390" s="14"/>
      <c r="AV390" s="14"/>
      <c r="AW390" s="14"/>
      <c r="AX390" s="14"/>
      <c r="AY390" s="14"/>
      <c r="AZ390" s="14"/>
      <c r="BA390" s="21">
        <v>26059.599999999999</v>
      </c>
      <c r="BB390" s="22"/>
      <c r="BC390" s="22"/>
      <c r="BD390" s="21"/>
      <c r="BE390" s="22"/>
      <c r="BF390" s="22"/>
      <c r="BG390" s="21"/>
      <c r="BH390" s="21"/>
      <c r="BI390" s="15">
        <f t="shared" si="6"/>
        <v>26059.599999999999</v>
      </c>
    </row>
    <row r="391" spans="1:61" x14ac:dyDescent="0.25">
      <c r="A391" s="4" t="s">
        <v>436</v>
      </c>
      <c r="B391" s="23">
        <v>10002008</v>
      </c>
      <c r="C391" s="14"/>
      <c r="D391" s="14"/>
      <c r="E391" s="14"/>
      <c r="F391" s="14"/>
      <c r="G391" s="21"/>
      <c r="H391" s="14"/>
      <c r="I391" s="14"/>
      <c r="J391" s="21"/>
      <c r="K391" s="21"/>
      <c r="L391" s="4"/>
      <c r="M391" s="21"/>
      <c r="N391" s="21"/>
      <c r="O391" s="14"/>
      <c r="P391" s="14"/>
      <c r="Q391" s="21"/>
      <c r="R391" s="21"/>
      <c r="S391" s="14"/>
      <c r="T391" s="14"/>
      <c r="U391" s="21"/>
      <c r="V391" s="21"/>
      <c r="W391" s="14"/>
      <c r="X391" s="14"/>
      <c r="Y391" s="14"/>
      <c r="Z391" s="21"/>
      <c r="AA391" s="21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21"/>
      <c r="AP391" s="21"/>
      <c r="AQ391" s="14"/>
      <c r="AR391" s="14"/>
      <c r="AS391" s="21"/>
      <c r="AT391" s="21"/>
      <c r="AU391" s="14"/>
      <c r="AV391" s="14"/>
      <c r="AW391" s="14"/>
      <c r="AX391" s="14"/>
      <c r="AY391" s="14"/>
      <c r="AZ391" s="14"/>
      <c r="BA391" s="21">
        <v>23215.079999999998</v>
      </c>
      <c r="BB391" s="22"/>
      <c r="BC391" s="22"/>
      <c r="BD391" s="21"/>
      <c r="BE391" s="22"/>
      <c r="BF391" s="22"/>
      <c r="BG391" s="21"/>
      <c r="BH391" s="21"/>
      <c r="BI391" s="15">
        <f t="shared" si="6"/>
        <v>23215.079999999998</v>
      </c>
    </row>
    <row r="392" spans="1:61" x14ac:dyDescent="0.25">
      <c r="A392" s="4" t="s">
        <v>437</v>
      </c>
      <c r="B392" s="23">
        <v>10002011</v>
      </c>
      <c r="C392" s="14"/>
      <c r="D392" s="14"/>
      <c r="E392" s="14"/>
      <c r="F392" s="14"/>
      <c r="G392" s="21"/>
      <c r="H392" s="14"/>
      <c r="I392" s="14"/>
      <c r="J392" s="21"/>
      <c r="K392" s="21"/>
      <c r="L392" s="4"/>
      <c r="M392" s="21"/>
      <c r="N392" s="21"/>
      <c r="O392" s="14"/>
      <c r="P392" s="14"/>
      <c r="Q392" s="21"/>
      <c r="R392" s="21"/>
      <c r="S392" s="14"/>
      <c r="T392" s="14"/>
      <c r="U392" s="21"/>
      <c r="V392" s="21"/>
      <c r="W392" s="14"/>
      <c r="X392" s="14"/>
      <c r="Y392" s="14"/>
      <c r="Z392" s="21"/>
      <c r="AA392" s="21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21"/>
      <c r="AP392" s="21"/>
      <c r="AQ392" s="14"/>
      <c r="AR392" s="14"/>
      <c r="AS392" s="21"/>
      <c r="AT392" s="21"/>
      <c r="AU392" s="14"/>
      <c r="AV392" s="14"/>
      <c r="AW392" s="14"/>
      <c r="AX392" s="14"/>
      <c r="AY392" s="14"/>
      <c r="AZ392" s="14"/>
      <c r="BA392" s="21">
        <v>5688.619999999999</v>
      </c>
      <c r="BB392" s="22"/>
      <c r="BC392" s="22"/>
      <c r="BD392" s="21"/>
      <c r="BE392" s="22"/>
      <c r="BF392" s="22"/>
      <c r="BG392" s="21"/>
      <c r="BH392" s="21"/>
      <c r="BI392" s="15">
        <f t="shared" si="6"/>
        <v>5688.619999999999</v>
      </c>
    </row>
    <row r="393" spans="1:61" x14ac:dyDescent="0.25">
      <c r="A393" s="4" t="s">
        <v>438</v>
      </c>
      <c r="B393" s="23">
        <v>10002012</v>
      </c>
      <c r="C393" s="14"/>
      <c r="D393" s="14"/>
      <c r="E393" s="14"/>
      <c r="F393" s="14"/>
      <c r="G393" s="21"/>
      <c r="H393" s="14"/>
      <c r="I393" s="14"/>
      <c r="J393" s="21"/>
      <c r="K393" s="21"/>
      <c r="L393" s="4"/>
      <c r="M393" s="21"/>
      <c r="N393" s="21"/>
      <c r="O393" s="14"/>
      <c r="P393" s="14"/>
      <c r="Q393" s="21"/>
      <c r="R393" s="21"/>
      <c r="S393" s="14"/>
      <c r="T393" s="14"/>
      <c r="U393" s="21"/>
      <c r="V393" s="21"/>
      <c r="W393" s="14"/>
      <c r="X393" s="14"/>
      <c r="Y393" s="14"/>
      <c r="Z393" s="21"/>
      <c r="AA393" s="21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21"/>
      <c r="AP393" s="21"/>
      <c r="AQ393" s="14"/>
      <c r="AR393" s="14"/>
      <c r="AS393" s="21"/>
      <c r="AT393" s="21"/>
      <c r="AU393" s="14"/>
      <c r="AV393" s="14"/>
      <c r="AW393" s="14"/>
      <c r="AX393" s="14"/>
      <c r="AY393" s="14"/>
      <c r="AZ393" s="14"/>
      <c r="BA393" s="21">
        <v>21299.55</v>
      </c>
      <c r="BB393" s="22"/>
      <c r="BC393" s="22"/>
      <c r="BD393" s="21"/>
      <c r="BE393" s="22"/>
      <c r="BF393" s="22"/>
      <c r="BG393" s="21"/>
      <c r="BH393" s="21"/>
      <c r="BI393" s="15">
        <f t="shared" si="6"/>
        <v>21299.55</v>
      </c>
    </row>
    <row r="394" spans="1:61" x14ac:dyDescent="0.25">
      <c r="A394" s="4" t="s">
        <v>439</v>
      </c>
      <c r="B394" s="23">
        <v>10002014</v>
      </c>
      <c r="C394" s="14"/>
      <c r="D394" s="14"/>
      <c r="E394" s="14"/>
      <c r="F394" s="14"/>
      <c r="G394" s="21"/>
      <c r="H394" s="14"/>
      <c r="I394" s="14"/>
      <c r="J394" s="21"/>
      <c r="K394" s="21"/>
      <c r="L394" s="4"/>
      <c r="M394" s="21"/>
      <c r="N394" s="21"/>
      <c r="O394" s="14"/>
      <c r="P394" s="14"/>
      <c r="Q394" s="21"/>
      <c r="R394" s="21"/>
      <c r="S394" s="14"/>
      <c r="T394" s="14"/>
      <c r="U394" s="21"/>
      <c r="V394" s="21"/>
      <c r="W394" s="14"/>
      <c r="X394" s="14"/>
      <c r="Y394" s="14"/>
      <c r="Z394" s="21"/>
      <c r="AA394" s="21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21"/>
      <c r="AP394" s="21"/>
      <c r="AQ394" s="14"/>
      <c r="AR394" s="14"/>
      <c r="AS394" s="21"/>
      <c r="AT394" s="21"/>
      <c r="AU394" s="14"/>
      <c r="AV394" s="14"/>
      <c r="AW394" s="14"/>
      <c r="AX394" s="14"/>
      <c r="AY394" s="14"/>
      <c r="AZ394" s="14"/>
      <c r="BA394" s="21">
        <v>21610.399999999998</v>
      </c>
      <c r="BB394" s="22"/>
      <c r="BC394" s="22"/>
      <c r="BD394" s="21"/>
      <c r="BE394" s="22"/>
      <c r="BF394" s="22"/>
      <c r="BG394" s="21"/>
      <c r="BH394" s="21"/>
      <c r="BI394" s="15">
        <f t="shared" si="6"/>
        <v>21610.399999999998</v>
      </c>
    </row>
    <row r="395" spans="1:61" x14ac:dyDescent="0.25">
      <c r="A395" s="4" t="s">
        <v>440</v>
      </c>
      <c r="B395" s="23">
        <v>10002015</v>
      </c>
      <c r="C395" s="14"/>
      <c r="D395" s="14"/>
      <c r="E395" s="14"/>
      <c r="F395" s="14"/>
      <c r="G395" s="21"/>
      <c r="H395" s="14"/>
      <c r="I395" s="14"/>
      <c r="J395" s="21"/>
      <c r="K395" s="21"/>
      <c r="L395" s="4"/>
      <c r="M395" s="21"/>
      <c r="N395" s="21"/>
      <c r="O395" s="14"/>
      <c r="P395" s="14"/>
      <c r="Q395" s="21"/>
      <c r="R395" s="21"/>
      <c r="S395" s="14"/>
      <c r="T395" s="14"/>
      <c r="U395" s="21"/>
      <c r="V395" s="21"/>
      <c r="W395" s="14"/>
      <c r="X395" s="14"/>
      <c r="Y395" s="14"/>
      <c r="Z395" s="21"/>
      <c r="AA395" s="21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21"/>
      <c r="AP395" s="21"/>
      <c r="AQ395" s="14"/>
      <c r="AR395" s="14"/>
      <c r="AS395" s="21"/>
      <c r="AT395" s="21"/>
      <c r="AU395" s="14"/>
      <c r="AV395" s="14"/>
      <c r="AW395" s="14"/>
      <c r="AX395" s="14"/>
      <c r="AY395" s="14"/>
      <c r="AZ395" s="14"/>
      <c r="BA395" s="21">
        <v>5561.5</v>
      </c>
      <c r="BB395" s="22"/>
      <c r="BC395" s="22"/>
      <c r="BD395" s="21"/>
      <c r="BE395" s="22"/>
      <c r="BF395" s="22"/>
      <c r="BG395" s="21"/>
      <c r="BH395" s="21"/>
      <c r="BI395" s="15">
        <f t="shared" si="6"/>
        <v>5561.5</v>
      </c>
    </row>
    <row r="396" spans="1:61" x14ac:dyDescent="0.25">
      <c r="A396" s="4" t="s">
        <v>441</v>
      </c>
      <c r="B396" s="23">
        <v>33000005</v>
      </c>
      <c r="C396" s="14"/>
      <c r="D396" s="14"/>
      <c r="E396" s="14"/>
      <c r="F396" s="14"/>
      <c r="G396" s="21"/>
      <c r="H396" s="14"/>
      <c r="I396" s="14"/>
      <c r="J396" s="21"/>
      <c r="K396" s="21"/>
      <c r="L396" s="4"/>
      <c r="M396" s="21"/>
      <c r="N396" s="21"/>
      <c r="O396" s="14"/>
      <c r="P396" s="14"/>
      <c r="Q396" s="21"/>
      <c r="R396" s="21"/>
      <c r="S396" s="14"/>
      <c r="T396" s="14"/>
      <c r="U396" s="21"/>
      <c r="V396" s="21"/>
      <c r="W396" s="14"/>
      <c r="X396" s="14"/>
      <c r="Y396" s="14"/>
      <c r="Z396" s="21"/>
      <c r="AA396" s="21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21"/>
      <c r="AP396" s="21"/>
      <c r="AQ396" s="14"/>
      <c r="AR396" s="14"/>
      <c r="AS396" s="21"/>
      <c r="AT396" s="21"/>
      <c r="AU396" s="14"/>
      <c r="AV396" s="14"/>
      <c r="AW396" s="14"/>
      <c r="AX396" s="14"/>
      <c r="AY396" s="14"/>
      <c r="AZ396" s="14"/>
      <c r="BA396" s="21">
        <v>23008.720000000001</v>
      </c>
      <c r="BB396" s="22"/>
      <c r="BC396" s="22"/>
      <c r="BD396" s="21"/>
      <c r="BE396" s="22"/>
      <c r="BF396" s="22"/>
      <c r="BG396" s="21"/>
      <c r="BH396" s="21"/>
      <c r="BI396" s="15">
        <f t="shared" si="6"/>
        <v>23008.720000000001</v>
      </c>
    </row>
    <row r="397" spans="1:61" x14ac:dyDescent="0.25">
      <c r="A397" s="4" t="s">
        <v>442</v>
      </c>
      <c r="B397" s="23">
        <v>38000001</v>
      </c>
      <c r="C397" s="14"/>
      <c r="D397" s="14"/>
      <c r="E397" s="14"/>
      <c r="F397" s="14"/>
      <c r="G397" s="21"/>
      <c r="H397" s="14"/>
      <c r="I397" s="14"/>
      <c r="J397" s="21"/>
      <c r="K397" s="21"/>
      <c r="L397" s="4"/>
      <c r="M397" s="21"/>
      <c r="N397" s="21"/>
      <c r="O397" s="14"/>
      <c r="P397" s="14"/>
      <c r="Q397" s="21"/>
      <c r="R397" s="21"/>
      <c r="S397" s="14"/>
      <c r="T397" s="14"/>
      <c r="U397" s="21"/>
      <c r="V397" s="21"/>
      <c r="W397" s="14"/>
      <c r="X397" s="14"/>
      <c r="Y397" s="14"/>
      <c r="Z397" s="21"/>
      <c r="AA397" s="21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21"/>
      <c r="AP397" s="21"/>
      <c r="AQ397" s="14"/>
      <c r="AR397" s="14"/>
      <c r="AS397" s="21"/>
      <c r="AT397" s="21"/>
      <c r="AU397" s="14"/>
      <c r="AV397" s="14"/>
      <c r="AW397" s="14"/>
      <c r="AX397" s="14"/>
      <c r="AY397" s="14"/>
      <c r="AZ397" s="14"/>
      <c r="BA397" s="21">
        <v>8548.41</v>
      </c>
      <c r="BB397" s="22"/>
      <c r="BC397" s="22"/>
      <c r="BD397" s="21"/>
      <c r="BE397" s="22"/>
      <c r="BF397" s="22"/>
      <c r="BG397" s="21"/>
      <c r="BH397" s="21"/>
      <c r="BI397" s="15">
        <f t="shared" si="6"/>
        <v>8548.41</v>
      </c>
    </row>
    <row r="398" spans="1:61" x14ac:dyDescent="0.25">
      <c r="A398" s="4" t="s">
        <v>443</v>
      </c>
      <c r="B398" s="23">
        <v>50000139</v>
      </c>
      <c r="C398" s="14"/>
      <c r="D398" s="14"/>
      <c r="E398" s="14"/>
      <c r="F398" s="14"/>
      <c r="G398" s="21"/>
      <c r="H398" s="14"/>
      <c r="I398" s="14"/>
      <c r="J398" s="21">
        <v>105.39999999999999</v>
      </c>
      <c r="K398" s="21">
        <v>0</v>
      </c>
      <c r="L398" s="4"/>
      <c r="M398" s="21"/>
      <c r="N398" s="21"/>
      <c r="O398" s="14"/>
      <c r="P398" s="14"/>
      <c r="Q398" s="21"/>
      <c r="R398" s="21"/>
      <c r="S398" s="14"/>
      <c r="T398" s="14"/>
      <c r="U398" s="21"/>
      <c r="V398" s="21"/>
      <c r="W398" s="14"/>
      <c r="X398" s="14"/>
      <c r="Y398" s="14"/>
      <c r="Z398" s="21"/>
      <c r="AA398" s="21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21"/>
      <c r="AP398" s="21"/>
      <c r="AQ398" s="14"/>
      <c r="AR398" s="14"/>
      <c r="AS398" s="21"/>
      <c r="AT398" s="21"/>
      <c r="AU398" s="14"/>
      <c r="AV398" s="14"/>
      <c r="AW398" s="14"/>
      <c r="AX398" s="14"/>
      <c r="AY398" s="14"/>
      <c r="AZ398" s="14"/>
      <c r="BA398" s="21">
        <v>18755.04</v>
      </c>
      <c r="BB398" s="22"/>
      <c r="BC398" s="22"/>
      <c r="BD398" s="21"/>
      <c r="BE398" s="22"/>
      <c r="BF398" s="22"/>
      <c r="BG398" s="21"/>
      <c r="BH398" s="21"/>
      <c r="BI398" s="15">
        <f t="shared" si="6"/>
        <v>18860.440000000002</v>
      </c>
    </row>
    <row r="399" spans="1:61" x14ac:dyDescent="0.25">
      <c r="A399" s="4" t="s">
        <v>444</v>
      </c>
      <c r="B399" s="23">
        <v>52000006</v>
      </c>
      <c r="C399" s="14"/>
      <c r="D399" s="14"/>
      <c r="E399" s="14"/>
      <c r="F399" s="14"/>
      <c r="G399" s="21"/>
      <c r="H399" s="14"/>
      <c r="I399" s="14"/>
      <c r="J399" s="21"/>
      <c r="K399" s="21"/>
      <c r="L399" s="4"/>
      <c r="M399" s="21"/>
      <c r="N399" s="21"/>
      <c r="O399" s="14"/>
      <c r="P399" s="14"/>
      <c r="Q399" s="21"/>
      <c r="R399" s="21"/>
      <c r="S399" s="14"/>
      <c r="T399" s="14"/>
      <c r="U399" s="21"/>
      <c r="V399" s="21"/>
      <c r="W399" s="14"/>
      <c r="X399" s="14"/>
      <c r="Y399" s="14"/>
      <c r="Z399" s="21"/>
      <c r="AA399" s="21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21"/>
      <c r="AP399" s="21"/>
      <c r="AQ399" s="14"/>
      <c r="AR399" s="14"/>
      <c r="AS399" s="21"/>
      <c r="AT399" s="21"/>
      <c r="AU399" s="14"/>
      <c r="AV399" s="14"/>
      <c r="AW399" s="14"/>
      <c r="AX399" s="14"/>
      <c r="AY399" s="14"/>
      <c r="AZ399" s="14"/>
      <c r="BA399" s="21">
        <v>23771.439999999999</v>
      </c>
      <c r="BB399" s="22"/>
      <c r="BC399" s="22"/>
      <c r="BD399" s="21"/>
      <c r="BE399" s="22"/>
      <c r="BF399" s="22"/>
      <c r="BG399" s="21"/>
      <c r="BH399" s="21"/>
      <c r="BI399" s="15">
        <f t="shared" si="6"/>
        <v>23771.439999999999</v>
      </c>
    </row>
    <row r="400" spans="1:61" x14ac:dyDescent="0.25">
      <c r="A400" s="4" t="s">
        <v>445</v>
      </c>
      <c r="B400" s="23">
        <v>90000128</v>
      </c>
      <c r="C400" s="14"/>
      <c r="D400" s="14"/>
      <c r="E400" s="14"/>
      <c r="F400" s="14"/>
      <c r="G400" s="21"/>
      <c r="H400" s="14"/>
      <c r="I400" s="14"/>
      <c r="J400" s="21"/>
      <c r="K400" s="21"/>
      <c r="L400" s="4"/>
      <c r="M400" s="21"/>
      <c r="N400" s="21"/>
      <c r="O400" s="14"/>
      <c r="P400" s="14"/>
      <c r="Q400" s="21"/>
      <c r="R400" s="21"/>
      <c r="S400" s="14"/>
      <c r="T400" s="14"/>
      <c r="U400" s="21"/>
      <c r="V400" s="21"/>
      <c r="W400" s="14"/>
      <c r="X400" s="14"/>
      <c r="Y400" s="14"/>
      <c r="Z400" s="21"/>
      <c r="AA400" s="21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21"/>
      <c r="AP400" s="21"/>
      <c r="AQ400" s="14"/>
      <c r="AR400" s="14"/>
      <c r="AS400" s="21"/>
      <c r="AT400" s="21"/>
      <c r="AU400" s="14"/>
      <c r="AV400" s="14"/>
      <c r="AW400" s="14"/>
      <c r="AX400" s="14"/>
      <c r="AY400" s="14"/>
      <c r="AZ400" s="14"/>
      <c r="BA400" s="21">
        <v>17811.57</v>
      </c>
      <c r="BB400" s="22"/>
      <c r="BC400" s="22"/>
      <c r="BD400" s="21"/>
      <c r="BE400" s="22"/>
      <c r="BF400" s="22"/>
      <c r="BG400" s="21"/>
      <c r="BH400" s="21"/>
      <c r="BI400" s="15">
        <f t="shared" si="6"/>
        <v>17811.57</v>
      </c>
    </row>
    <row r="401" spans="1:61" x14ac:dyDescent="0.25">
      <c r="A401" s="4" t="s">
        <v>446</v>
      </c>
      <c r="B401" s="23">
        <v>110000083</v>
      </c>
      <c r="C401" s="14"/>
      <c r="D401" s="14"/>
      <c r="E401" s="14"/>
      <c r="F401" s="14"/>
      <c r="G401" s="21"/>
      <c r="H401" s="14"/>
      <c r="I401" s="14"/>
      <c r="J401" s="21"/>
      <c r="K401" s="21"/>
      <c r="L401" s="4"/>
      <c r="M401" s="21"/>
      <c r="N401" s="21"/>
      <c r="O401" s="14"/>
      <c r="P401" s="14"/>
      <c r="Q401" s="21"/>
      <c r="R401" s="21"/>
      <c r="S401" s="14"/>
      <c r="T401" s="14"/>
      <c r="U401" s="21"/>
      <c r="V401" s="21"/>
      <c r="W401" s="14"/>
      <c r="X401" s="14"/>
      <c r="Y401" s="14"/>
      <c r="Z401" s="21"/>
      <c r="AA401" s="21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21"/>
      <c r="AP401" s="21"/>
      <c r="AQ401" s="14"/>
      <c r="AR401" s="14"/>
      <c r="AS401" s="21"/>
      <c r="AT401" s="21"/>
      <c r="AU401" s="14"/>
      <c r="AV401" s="14"/>
      <c r="AW401" s="14"/>
      <c r="AX401" s="14"/>
      <c r="AY401" s="14"/>
      <c r="AZ401" s="14"/>
      <c r="BA401" s="21">
        <v>16038.989999999998</v>
      </c>
      <c r="BB401" s="22"/>
      <c r="BC401" s="22"/>
      <c r="BD401" s="21"/>
      <c r="BE401" s="22"/>
      <c r="BF401" s="22"/>
      <c r="BG401" s="21"/>
      <c r="BH401" s="21"/>
      <c r="BI401" s="15">
        <f t="shared" si="6"/>
        <v>16038.989999999998</v>
      </c>
    </row>
    <row r="402" spans="1:61" x14ac:dyDescent="0.25">
      <c r="A402" s="4" t="s">
        <v>447</v>
      </c>
      <c r="B402" s="23">
        <v>170000195</v>
      </c>
      <c r="C402" s="14"/>
      <c r="D402" s="14"/>
      <c r="E402" s="14"/>
      <c r="F402" s="14"/>
      <c r="G402" s="21"/>
      <c r="H402" s="14"/>
      <c r="I402" s="14"/>
      <c r="J402" s="21"/>
      <c r="K402" s="21"/>
      <c r="L402" s="4"/>
      <c r="M402" s="21"/>
      <c r="N402" s="21"/>
      <c r="O402" s="14"/>
      <c r="P402" s="14"/>
      <c r="Q402" s="21"/>
      <c r="R402" s="21"/>
      <c r="S402" s="14"/>
      <c r="T402" s="14"/>
      <c r="U402" s="21"/>
      <c r="V402" s="21"/>
      <c r="W402" s="14"/>
      <c r="X402" s="14"/>
      <c r="Y402" s="14"/>
      <c r="Z402" s="21"/>
      <c r="AA402" s="21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21"/>
      <c r="AP402" s="21"/>
      <c r="AQ402" s="14"/>
      <c r="AR402" s="14"/>
      <c r="AS402" s="21"/>
      <c r="AT402" s="21"/>
      <c r="AU402" s="14"/>
      <c r="AV402" s="14"/>
      <c r="AW402" s="14"/>
      <c r="AX402" s="14"/>
      <c r="AY402" s="14"/>
      <c r="AZ402" s="14"/>
      <c r="BA402" s="21">
        <v>3831.06</v>
      </c>
      <c r="BB402" s="22"/>
      <c r="BC402" s="22"/>
      <c r="BD402" s="21"/>
      <c r="BE402" s="22"/>
      <c r="BF402" s="22"/>
      <c r="BG402" s="21"/>
      <c r="BH402" s="21"/>
      <c r="BI402" s="15">
        <f t="shared" si="6"/>
        <v>3831.06</v>
      </c>
    </row>
    <row r="403" spans="1:61" x14ac:dyDescent="0.25">
      <c r="A403" s="4" t="s">
        <v>448</v>
      </c>
      <c r="B403" s="23">
        <v>270000090</v>
      </c>
      <c r="C403" s="14"/>
      <c r="D403" s="14"/>
      <c r="E403" s="14"/>
      <c r="F403" s="14"/>
      <c r="G403" s="21"/>
      <c r="H403" s="14"/>
      <c r="I403" s="14"/>
      <c r="J403" s="21"/>
      <c r="K403" s="21"/>
      <c r="L403" s="4"/>
      <c r="M403" s="21"/>
      <c r="N403" s="21"/>
      <c r="O403" s="14"/>
      <c r="P403" s="14"/>
      <c r="Q403" s="21"/>
      <c r="R403" s="21"/>
      <c r="S403" s="14"/>
      <c r="T403" s="14"/>
      <c r="U403" s="21"/>
      <c r="V403" s="21"/>
      <c r="W403" s="14"/>
      <c r="X403" s="14"/>
      <c r="Y403" s="14"/>
      <c r="Z403" s="21"/>
      <c r="AA403" s="21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21"/>
      <c r="AP403" s="21"/>
      <c r="AQ403" s="14"/>
      <c r="AR403" s="14"/>
      <c r="AS403" s="21"/>
      <c r="AT403" s="21"/>
      <c r="AU403" s="14"/>
      <c r="AV403" s="14"/>
      <c r="AW403" s="14"/>
      <c r="AX403" s="14"/>
      <c r="AY403" s="14"/>
      <c r="AZ403" s="14"/>
      <c r="BA403" s="21">
        <v>2887.5899999999997</v>
      </c>
      <c r="BB403" s="22"/>
      <c r="BC403" s="22"/>
      <c r="BD403" s="21"/>
      <c r="BE403" s="22"/>
      <c r="BF403" s="22"/>
      <c r="BG403" s="21"/>
      <c r="BH403" s="21"/>
      <c r="BI403" s="15">
        <f t="shared" si="6"/>
        <v>2887.5899999999997</v>
      </c>
    </row>
    <row r="404" spans="1:61" x14ac:dyDescent="0.25">
      <c r="A404" s="4" t="s">
        <v>449</v>
      </c>
      <c r="B404" s="23">
        <v>270000091</v>
      </c>
      <c r="C404" s="14"/>
      <c r="D404" s="14"/>
      <c r="E404" s="14"/>
      <c r="F404" s="14"/>
      <c r="G404" s="21"/>
      <c r="H404" s="14"/>
      <c r="I404" s="14"/>
      <c r="J404" s="21"/>
      <c r="K404" s="21"/>
      <c r="L404" s="4"/>
      <c r="M404" s="21"/>
      <c r="N404" s="21"/>
      <c r="O404" s="14"/>
      <c r="P404" s="14"/>
      <c r="Q404" s="21"/>
      <c r="R404" s="21"/>
      <c r="S404" s="14"/>
      <c r="T404" s="14"/>
      <c r="U404" s="21"/>
      <c r="V404" s="21"/>
      <c r="W404" s="14"/>
      <c r="X404" s="14"/>
      <c r="Y404" s="14"/>
      <c r="Z404" s="21"/>
      <c r="AA404" s="21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21"/>
      <c r="AP404" s="21"/>
      <c r="AQ404" s="14"/>
      <c r="AR404" s="14"/>
      <c r="AS404" s="21"/>
      <c r="AT404" s="21"/>
      <c r="AU404" s="14"/>
      <c r="AV404" s="14"/>
      <c r="AW404" s="14"/>
      <c r="AX404" s="14"/>
      <c r="AY404" s="14"/>
      <c r="AZ404" s="14"/>
      <c r="BA404" s="21">
        <v>7214.06</v>
      </c>
      <c r="BB404" s="22"/>
      <c r="BC404" s="22"/>
      <c r="BD404" s="21"/>
      <c r="BE404" s="22"/>
      <c r="BF404" s="22"/>
      <c r="BG404" s="21"/>
      <c r="BH404" s="21"/>
      <c r="BI404" s="15">
        <f t="shared" si="6"/>
        <v>7214.06</v>
      </c>
    </row>
    <row r="405" spans="1:61" x14ac:dyDescent="0.25">
      <c r="A405" s="4" t="s">
        <v>450</v>
      </c>
      <c r="B405" s="23">
        <v>380200045</v>
      </c>
      <c r="C405" s="14"/>
      <c r="D405" s="14"/>
      <c r="E405" s="14"/>
      <c r="F405" s="14"/>
      <c r="G405" s="21"/>
      <c r="H405" s="14"/>
      <c r="I405" s="14"/>
      <c r="J405" s="21"/>
      <c r="K405" s="21"/>
      <c r="L405" s="4"/>
      <c r="M405" s="21"/>
      <c r="N405" s="21"/>
      <c r="O405" s="14"/>
      <c r="P405" s="14"/>
      <c r="Q405" s="21"/>
      <c r="R405" s="21"/>
      <c r="S405" s="14"/>
      <c r="T405" s="14"/>
      <c r="U405" s="21"/>
      <c r="V405" s="21"/>
      <c r="W405" s="14"/>
      <c r="X405" s="14"/>
      <c r="Y405" s="14"/>
      <c r="Z405" s="21"/>
      <c r="AA405" s="21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21"/>
      <c r="AP405" s="21"/>
      <c r="AQ405" s="14"/>
      <c r="AR405" s="14"/>
      <c r="AS405" s="21"/>
      <c r="AT405" s="21"/>
      <c r="AU405" s="14"/>
      <c r="AV405" s="14"/>
      <c r="AW405" s="14"/>
      <c r="AX405" s="14"/>
      <c r="AY405" s="14"/>
      <c r="AZ405" s="14"/>
      <c r="BA405" s="21">
        <v>15324.24</v>
      </c>
      <c r="BB405" s="22"/>
      <c r="BC405" s="22"/>
      <c r="BD405" s="21"/>
      <c r="BE405" s="22"/>
      <c r="BF405" s="22"/>
      <c r="BG405" s="21"/>
      <c r="BH405" s="21"/>
      <c r="BI405" s="15">
        <f t="shared" si="6"/>
        <v>15324.24</v>
      </c>
    </row>
    <row r="406" spans="1:61" x14ac:dyDescent="0.25">
      <c r="A406" s="4" t="s">
        <v>451</v>
      </c>
      <c r="B406" s="23">
        <v>380200046</v>
      </c>
      <c r="C406" s="14"/>
      <c r="D406" s="14"/>
      <c r="E406" s="14"/>
      <c r="F406" s="14"/>
      <c r="G406" s="21"/>
      <c r="H406" s="14"/>
      <c r="I406" s="14"/>
      <c r="J406" s="21"/>
      <c r="K406" s="21"/>
      <c r="L406" s="4"/>
      <c r="M406" s="21"/>
      <c r="N406" s="21"/>
      <c r="O406" s="14"/>
      <c r="P406" s="14"/>
      <c r="Q406" s="21"/>
      <c r="R406" s="21"/>
      <c r="S406" s="14"/>
      <c r="T406" s="14"/>
      <c r="U406" s="21"/>
      <c r="V406" s="21"/>
      <c r="W406" s="14"/>
      <c r="X406" s="14"/>
      <c r="Y406" s="14"/>
      <c r="Z406" s="21"/>
      <c r="AA406" s="21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21"/>
      <c r="AP406" s="21"/>
      <c r="AQ406" s="14"/>
      <c r="AR406" s="14"/>
      <c r="AS406" s="21"/>
      <c r="AT406" s="21"/>
      <c r="AU406" s="14"/>
      <c r="AV406" s="14"/>
      <c r="AW406" s="14"/>
      <c r="AX406" s="14"/>
      <c r="AY406" s="14"/>
      <c r="AZ406" s="14"/>
      <c r="BA406" s="21">
        <v>12751.140000000003</v>
      </c>
      <c r="BB406" s="22"/>
      <c r="BC406" s="22"/>
      <c r="BD406" s="21"/>
      <c r="BE406" s="22"/>
      <c r="BF406" s="22"/>
      <c r="BG406" s="21"/>
      <c r="BH406" s="21"/>
      <c r="BI406" s="15">
        <f t="shared" si="6"/>
        <v>12751.140000000003</v>
      </c>
    </row>
    <row r="407" spans="1:61" x14ac:dyDescent="0.25">
      <c r="A407" s="4" t="s">
        <v>452</v>
      </c>
      <c r="B407" s="23">
        <v>400200060</v>
      </c>
      <c r="C407" s="14"/>
      <c r="D407" s="14"/>
      <c r="E407" s="14"/>
      <c r="F407" s="14"/>
      <c r="G407" s="21"/>
      <c r="H407" s="14"/>
      <c r="I407" s="14"/>
      <c r="J407" s="21"/>
      <c r="K407" s="21"/>
      <c r="L407" s="4"/>
      <c r="M407" s="21"/>
      <c r="N407" s="21"/>
      <c r="O407" s="14"/>
      <c r="P407" s="14"/>
      <c r="Q407" s="21"/>
      <c r="R407" s="21"/>
      <c r="S407" s="14"/>
      <c r="T407" s="14"/>
      <c r="U407" s="21"/>
      <c r="V407" s="21"/>
      <c r="W407" s="14"/>
      <c r="X407" s="14"/>
      <c r="Y407" s="14"/>
      <c r="Z407" s="21"/>
      <c r="AA407" s="21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21"/>
      <c r="AP407" s="21"/>
      <c r="AQ407" s="14"/>
      <c r="AR407" s="14"/>
      <c r="AS407" s="21"/>
      <c r="AT407" s="21"/>
      <c r="AU407" s="14"/>
      <c r="AV407" s="14"/>
      <c r="AW407" s="14"/>
      <c r="AX407" s="14"/>
      <c r="AY407" s="14"/>
      <c r="AZ407" s="14"/>
      <c r="BA407" s="21">
        <v>5180.1400000000003</v>
      </c>
      <c r="BB407" s="22"/>
      <c r="BC407" s="22"/>
      <c r="BD407" s="21"/>
      <c r="BE407" s="22"/>
      <c r="BF407" s="22"/>
      <c r="BG407" s="21"/>
      <c r="BH407" s="21"/>
      <c r="BI407" s="15">
        <f t="shared" si="6"/>
        <v>5180.1400000000003</v>
      </c>
    </row>
    <row r="408" spans="1:61" x14ac:dyDescent="0.25">
      <c r="A408" s="4" t="s">
        <v>453</v>
      </c>
      <c r="B408" s="23">
        <v>440200029</v>
      </c>
      <c r="C408" s="14"/>
      <c r="D408" s="14"/>
      <c r="E408" s="14"/>
      <c r="F408" s="14"/>
      <c r="G408" s="21"/>
      <c r="H408" s="14"/>
      <c r="I408" s="14"/>
      <c r="J408" s="21"/>
      <c r="K408" s="21"/>
      <c r="L408" s="4"/>
      <c r="M408" s="21"/>
      <c r="N408" s="21"/>
      <c r="O408" s="14"/>
      <c r="P408" s="14"/>
      <c r="Q408" s="21"/>
      <c r="R408" s="21"/>
      <c r="S408" s="14"/>
      <c r="T408" s="14"/>
      <c r="U408" s="21"/>
      <c r="V408" s="21"/>
      <c r="W408" s="14"/>
      <c r="X408" s="14"/>
      <c r="Y408" s="14"/>
      <c r="Z408" s="21"/>
      <c r="AA408" s="21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21"/>
      <c r="AP408" s="21"/>
      <c r="AQ408" s="14"/>
      <c r="AR408" s="14"/>
      <c r="AS408" s="21"/>
      <c r="AT408" s="21"/>
      <c r="AU408" s="14"/>
      <c r="AV408" s="14"/>
      <c r="AW408" s="14"/>
      <c r="AX408" s="14"/>
      <c r="AY408" s="14"/>
      <c r="AZ408" s="14"/>
      <c r="BA408" s="21">
        <v>15695.910000000002</v>
      </c>
      <c r="BB408" s="22"/>
      <c r="BC408" s="22"/>
      <c r="BD408" s="21"/>
      <c r="BE408" s="22"/>
      <c r="BF408" s="22"/>
      <c r="BG408" s="21"/>
      <c r="BH408" s="21"/>
      <c r="BI408" s="15">
        <f t="shared" si="6"/>
        <v>15695.910000000002</v>
      </c>
    </row>
    <row r="409" spans="1:61" x14ac:dyDescent="0.25">
      <c r="A409" s="4" t="s">
        <v>454</v>
      </c>
      <c r="B409" s="23">
        <v>460200056</v>
      </c>
      <c r="C409" s="14"/>
      <c r="D409" s="14"/>
      <c r="E409" s="14"/>
      <c r="F409" s="14"/>
      <c r="G409" s="21"/>
      <c r="H409" s="14"/>
      <c r="I409" s="14"/>
      <c r="J409" s="21"/>
      <c r="K409" s="21"/>
      <c r="L409" s="4"/>
      <c r="M409" s="21"/>
      <c r="N409" s="21"/>
      <c r="O409" s="14"/>
      <c r="P409" s="14"/>
      <c r="Q409" s="21"/>
      <c r="R409" s="21"/>
      <c r="S409" s="14"/>
      <c r="T409" s="14"/>
      <c r="U409" s="21"/>
      <c r="V409" s="21"/>
      <c r="W409" s="14"/>
      <c r="X409" s="14"/>
      <c r="Y409" s="14"/>
      <c r="Z409" s="21"/>
      <c r="AA409" s="21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21"/>
      <c r="AP409" s="21"/>
      <c r="AQ409" s="14"/>
      <c r="AR409" s="14"/>
      <c r="AS409" s="21"/>
      <c r="AT409" s="21"/>
      <c r="AU409" s="14"/>
      <c r="AV409" s="14"/>
      <c r="AW409" s="14"/>
      <c r="AX409" s="14"/>
      <c r="AY409" s="14"/>
      <c r="AZ409" s="14"/>
      <c r="BA409" s="21">
        <v>85.77</v>
      </c>
      <c r="BB409" s="22"/>
      <c r="BC409" s="22"/>
      <c r="BD409" s="21"/>
      <c r="BE409" s="22"/>
      <c r="BF409" s="22"/>
      <c r="BG409" s="21"/>
      <c r="BH409" s="21"/>
      <c r="BI409" s="15">
        <f t="shared" si="6"/>
        <v>85.77</v>
      </c>
    </row>
    <row r="410" spans="1:61" x14ac:dyDescent="0.25">
      <c r="A410" s="4" t="s">
        <v>455</v>
      </c>
      <c r="B410" s="23">
        <v>460200057</v>
      </c>
      <c r="C410" s="14"/>
      <c r="D410" s="14"/>
      <c r="E410" s="14"/>
      <c r="F410" s="14"/>
      <c r="G410" s="21"/>
      <c r="H410" s="14"/>
      <c r="I410" s="14"/>
      <c r="J410" s="21"/>
      <c r="K410" s="21"/>
      <c r="L410" s="4"/>
      <c r="M410" s="21"/>
      <c r="N410" s="21"/>
      <c r="O410" s="14"/>
      <c r="P410" s="14"/>
      <c r="Q410" s="21"/>
      <c r="R410" s="21"/>
      <c r="S410" s="14"/>
      <c r="T410" s="14"/>
      <c r="U410" s="21"/>
      <c r="V410" s="21"/>
      <c r="W410" s="14"/>
      <c r="X410" s="14"/>
      <c r="Y410" s="14"/>
      <c r="Z410" s="21"/>
      <c r="AA410" s="21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21"/>
      <c r="AP410" s="21"/>
      <c r="AQ410" s="14"/>
      <c r="AR410" s="14"/>
      <c r="AS410" s="21"/>
      <c r="AT410" s="21"/>
      <c r="AU410" s="14"/>
      <c r="AV410" s="14"/>
      <c r="AW410" s="14"/>
      <c r="AX410" s="14"/>
      <c r="AY410" s="14"/>
      <c r="AZ410" s="14"/>
      <c r="BA410" s="21">
        <v>9177.39</v>
      </c>
      <c r="BB410" s="22"/>
      <c r="BC410" s="22"/>
      <c r="BD410" s="21"/>
      <c r="BE410" s="22"/>
      <c r="BF410" s="22"/>
      <c r="BG410" s="21"/>
      <c r="BH410" s="21"/>
      <c r="BI410" s="15">
        <f t="shared" si="6"/>
        <v>9177.39</v>
      </c>
    </row>
    <row r="411" spans="1:61" x14ac:dyDescent="0.25">
      <c r="A411" s="4" t="s">
        <v>456</v>
      </c>
      <c r="B411" s="23">
        <v>500200065</v>
      </c>
      <c r="C411" s="14"/>
      <c r="D411" s="14"/>
      <c r="E411" s="14"/>
      <c r="F411" s="14"/>
      <c r="G411" s="21"/>
      <c r="H411" s="14"/>
      <c r="I411" s="14"/>
      <c r="J411" s="21"/>
      <c r="K411" s="21"/>
      <c r="L411" s="4"/>
      <c r="M411" s="21"/>
      <c r="N411" s="21"/>
      <c r="O411" s="14"/>
      <c r="P411" s="14"/>
      <c r="Q411" s="21"/>
      <c r="R411" s="21"/>
      <c r="S411" s="14"/>
      <c r="T411" s="14"/>
      <c r="U411" s="21"/>
      <c r="V411" s="21"/>
      <c r="W411" s="14"/>
      <c r="X411" s="14"/>
      <c r="Y411" s="14"/>
      <c r="Z411" s="21"/>
      <c r="AA411" s="21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21"/>
      <c r="AP411" s="21"/>
      <c r="AQ411" s="14"/>
      <c r="AR411" s="14"/>
      <c r="AS411" s="21"/>
      <c r="AT411" s="21"/>
      <c r="AU411" s="14"/>
      <c r="AV411" s="14"/>
      <c r="AW411" s="14"/>
      <c r="AX411" s="14"/>
      <c r="AY411" s="14"/>
      <c r="AZ411" s="14"/>
      <c r="BA411" s="21">
        <v>8005.2000000000007</v>
      </c>
      <c r="BB411" s="22"/>
      <c r="BC411" s="22"/>
      <c r="BD411" s="21"/>
      <c r="BE411" s="22"/>
      <c r="BF411" s="22"/>
      <c r="BG411" s="21"/>
      <c r="BH411" s="21"/>
      <c r="BI411" s="15">
        <f t="shared" si="6"/>
        <v>8005.2000000000007</v>
      </c>
    </row>
    <row r="412" spans="1:61" x14ac:dyDescent="0.25">
      <c r="A412" s="4" t="s">
        <v>457</v>
      </c>
      <c r="B412" s="23">
        <v>681000016</v>
      </c>
      <c r="C412" s="14"/>
      <c r="D412" s="14"/>
      <c r="E412" s="14"/>
      <c r="F412" s="14"/>
      <c r="G412" s="21"/>
      <c r="H412" s="14"/>
      <c r="I412" s="14"/>
      <c r="J412" s="21"/>
      <c r="K412" s="21"/>
      <c r="L412" s="4"/>
      <c r="M412" s="21"/>
      <c r="N412" s="21"/>
      <c r="O412" s="14"/>
      <c r="P412" s="14"/>
      <c r="Q412" s="21"/>
      <c r="R412" s="21"/>
      <c r="S412" s="14"/>
      <c r="T412" s="14"/>
      <c r="U412" s="21"/>
      <c r="V412" s="21"/>
      <c r="W412" s="14"/>
      <c r="X412" s="14"/>
      <c r="Y412" s="14"/>
      <c r="Z412" s="21"/>
      <c r="AA412" s="21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21"/>
      <c r="AP412" s="21"/>
      <c r="AQ412" s="14"/>
      <c r="AR412" s="14"/>
      <c r="AS412" s="21"/>
      <c r="AT412" s="21"/>
      <c r="AU412" s="14"/>
      <c r="AV412" s="14"/>
      <c r="AW412" s="14"/>
      <c r="AX412" s="14"/>
      <c r="AY412" s="14"/>
      <c r="AZ412" s="14"/>
      <c r="BA412" s="21">
        <v>39740.100000000006</v>
      </c>
      <c r="BB412" s="22"/>
      <c r="BC412" s="22"/>
      <c r="BD412" s="21"/>
      <c r="BE412" s="22"/>
      <c r="BF412" s="22"/>
      <c r="BG412" s="21"/>
      <c r="BH412" s="21"/>
      <c r="BI412" s="15">
        <f t="shared" si="6"/>
        <v>39740.100000000006</v>
      </c>
    </row>
    <row r="413" spans="1:61" x14ac:dyDescent="0.25">
      <c r="A413" s="4" t="s">
        <v>458</v>
      </c>
      <c r="B413" s="23">
        <v>700200071</v>
      </c>
      <c r="C413" s="14"/>
      <c r="D413" s="14"/>
      <c r="E413" s="14"/>
      <c r="F413" s="14"/>
      <c r="G413" s="21"/>
      <c r="H413" s="14"/>
      <c r="I413" s="14"/>
      <c r="J413" s="21"/>
      <c r="K413" s="21"/>
      <c r="L413" s="4"/>
      <c r="M413" s="21"/>
      <c r="N413" s="21"/>
      <c r="O413" s="14"/>
      <c r="P413" s="14"/>
      <c r="Q413" s="21"/>
      <c r="R413" s="21"/>
      <c r="S413" s="14"/>
      <c r="T413" s="14"/>
      <c r="U413" s="21"/>
      <c r="V413" s="21"/>
      <c r="W413" s="14"/>
      <c r="X413" s="14"/>
      <c r="Y413" s="14"/>
      <c r="Z413" s="21"/>
      <c r="AA413" s="21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21"/>
      <c r="AP413" s="21"/>
      <c r="AQ413" s="14"/>
      <c r="AR413" s="14"/>
      <c r="AS413" s="21"/>
      <c r="AT413" s="21"/>
      <c r="AU413" s="14"/>
      <c r="AV413" s="14"/>
      <c r="AW413" s="14"/>
      <c r="AX413" s="14"/>
      <c r="AY413" s="14"/>
      <c r="AZ413" s="14"/>
      <c r="BA413" s="21">
        <v>11035.74</v>
      </c>
      <c r="BB413" s="22"/>
      <c r="BC413" s="22"/>
      <c r="BD413" s="21"/>
      <c r="BE413" s="22"/>
      <c r="BF413" s="22"/>
      <c r="BG413" s="21"/>
      <c r="BH413" s="21"/>
      <c r="BI413" s="15">
        <f t="shared" si="6"/>
        <v>11035.74</v>
      </c>
    </row>
    <row r="414" spans="1:61" x14ac:dyDescent="0.25">
      <c r="A414" s="4" t="s">
        <v>459</v>
      </c>
      <c r="B414" s="23">
        <v>740200103</v>
      </c>
      <c r="C414" s="14"/>
      <c r="D414" s="14"/>
      <c r="E414" s="14"/>
      <c r="F414" s="14"/>
      <c r="G414" s="21"/>
      <c r="H414" s="14"/>
      <c r="I414" s="14"/>
      <c r="J414" s="21"/>
      <c r="K414" s="21"/>
      <c r="L414" s="4"/>
      <c r="M414" s="21"/>
      <c r="N414" s="21"/>
      <c r="O414" s="14"/>
      <c r="P414" s="14"/>
      <c r="Q414" s="21"/>
      <c r="R414" s="21"/>
      <c r="S414" s="14"/>
      <c r="T414" s="14"/>
      <c r="U414" s="21"/>
      <c r="V414" s="21"/>
      <c r="W414" s="14"/>
      <c r="X414" s="14"/>
      <c r="Y414" s="14"/>
      <c r="Z414" s="21"/>
      <c r="AA414" s="21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21"/>
      <c r="AP414" s="21"/>
      <c r="AQ414" s="14"/>
      <c r="AR414" s="14"/>
      <c r="AS414" s="21"/>
      <c r="AT414" s="21"/>
      <c r="AU414" s="14"/>
      <c r="AV414" s="14"/>
      <c r="AW414" s="14"/>
      <c r="AX414" s="14"/>
      <c r="AY414" s="14"/>
      <c r="AZ414" s="14"/>
      <c r="BA414" s="21">
        <v>13637.430000000002</v>
      </c>
      <c r="BB414" s="22"/>
      <c r="BC414" s="22"/>
      <c r="BD414" s="21"/>
      <c r="BE414" s="22"/>
      <c r="BF414" s="22"/>
      <c r="BG414" s="21"/>
      <c r="BH414" s="21"/>
      <c r="BI414" s="15">
        <f t="shared" si="6"/>
        <v>13637.430000000002</v>
      </c>
    </row>
    <row r="415" spans="1:61" x14ac:dyDescent="0.25">
      <c r="A415" s="4" t="s">
        <v>460</v>
      </c>
      <c r="B415" s="23">
        <v>801200049</v>
      </c>
      <c r="C415" s="14"/>
      <c r="D415" s="14"/>
      <c r="E415" s="14"/>
      <c r="F415" s="14"/>
      <c r="G415" s="21"/>
      <c r="H415" s="14"/>
      <c r="I415" s="14"/>
      <c r="J415" s="21"/>
      <c r="K415" s="21"/>
      <c r="L415" s="4"/>
      <c r="M415" s="21"/>
      <c r="N415" s="21"/>
      <c r="O415" s="14"/>
      <c r="P415" s="14"/>
      <c r="Q415" s="21"/>
      <c r="R415" s="21"/>
      <c r="S415" s="14"/>
      <c r="T415" s="14"/>
      <c r="U415" s="21"/>
      <c r="V415" s="21"/>
      <c r="W415" s="14"/>
      <c r="X415" s="14"/>
      <c r="Y415" s="14"/>
      <c r="Z415" s="21"/>
      <c r="AA415" s="21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21"/>
      <c r="AP415" s="21"/>
      <c r="AQ415" s="14"/>
      <c r="AR415" s="14"/>
      <c r="AS415" s="21"/>
      <c r="AT415" s="21"/>
      <c r="AU415" s="14"/>
      <c r="AV415" s="14"/>
      <c r="AW415" s="14"/>
      <c r="AX415" s="14"/>
      <c r="AY415" s="14"/>
      <c r="AZ415" s="14"/>
      <c r="BA415" s="21">
        <v>19290.46</v>
      </c>
      <c r="BB415" s="22"/>
      <c r="BC415" s="22"/>
      <c r="BD415" s="21"/>
      <c r="BE415" s="22"/>
      <c r="BF415" s="22"/>
      <c r="BG415" s="21"/>
      <c r="BH415" s="21"/>
      <c r="BI415" s="15">
        <f t="shared" si="6"/>
        <v>19290.46</v>
      </c>
    </row>
    <row r="416" spans="1:61" x14ac:dyDescent="0.25">
      <c r="A416" s="4" t="s">
        <v>461</v>
      </c>
      <c r="B416" s="23">
        <v>840200080</v>
      </c>
      <c r="C416" s="14"/>
      <c r="D416" s="14"/>
      <c r="E416" s="14"/>
      <c r="F416" s="14"/>
      <c r="G416" s="21"/>
      <c r="H416" s="14"/>
      <c r="I416" s="14"/>
      <c r="J416" s="21"/>
      <c r="K416" s="21"/>
      <c r="L416" s="4"/>
      <c r="M416" s="21"/>
      <c r="N416" s="21"/>
      <c r="O416" s="14"/>
      <c r="P416" s="14"/>
      <c r="Q416" s="21"/>
      <c r="R416" s="21"/>
      <c r="S416" s="14"/>
      <c r="T416" s="14"/>
      <c r="U416" s="21"/>
      <c r="V416" s="21"/>
      <c r="W416" s="14"/>
      <c r="X416" s="14"/>
      <c r="Y416" s="14"/>
      <c r="Z416" s="21"/>
      <c r="AA416" s="21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21"/>
      <c r="AP416" s="21"/>
      <c r="AQ416" s="14"/>
      <c r="AR416" s="14"/>
      <c r="AS416" s="21"/>
      <c r="AT416" s="21"/>
      <c r="AU416" s="14"/>
      <c r="AV416" s="14"/>
      <c r="AW416" s="14"/>
      <c r="AX416" s="14"/>
      <c r="AY416" s="14"/>
      <c r="AZ416" s="14"/>
      <c r="BA416" s="21">
        <v>5434.38</v>
      </c>
      <c r="BB416" s="22"/>
      <c r="BC416" s="22"/>
      <c r="BD416" s="21"/>
      <c r="BE416" s="22"/>
      <c r="BF416" s="22"/>
      <c r="BG416" s="21"/>
      <c r="BH416" s="21"/>
      <c r="BI416" s="15">
        <f t="shared" si="6"/>
        <v>5434.38</v>
      </c>
    </row>
    <row r="417" spans="1:61" x14ac:dyDescent="0.25">
      <c r="A417" s="4" t="s">
        <v>462</v>
      </c>
      <c r="B417" s="23">
        <v>1000235</v>
      </c>
      <c r="C417" s="14"/>
      <c r="D417" s="14"/>
      <c r="E417" s="14"/>
      <c r="F417" s="14"/>
      <c r="G417" s="21"/>
      <c r="H417" s="14"/>
      <c r="I417" s="14"/>
      <c r="J417" s="21"/>
      <c r="K417" s="21"/>
      <c r="L417" s="4"/>
      <c r="M417" s="21"/>
      <c r="N417" s="21"/>
      <c r="O417" s="14"/>
      <c r="P417" s="14"/>
      <c r="Q417" s="21"/>
      <c r="R417" s="21"/>
      <c r="S417" s="14"/>
      <c r="T417" s="14"/>
      <c r="U417" s="21"/>
      <c r="V417" s="21"/>
      <c r="W417" s="14"/>
      <c r="X417" s="14"/>
      <c r="Y417" s="14"/>
      <c r="Z417" s="21"/>
      <c r="AA417" s="21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21"/>
      <c r="AP417" s="21"/>
      <c r="AQ417" s="14"/>
      <c r="AR417" s="14"/>
      <c r="AS417" s="21"/>
      <c r="AT417" s="21"/>
      <c r="AU417" s="14"/>
      <c r="AV417" s="14"/>
      <c r="AW417" s="14"/>
      <c r="AX417" s="14"/>
      <c r="AY417" s="14"/>
      <c r="AZ417" s="14"/>
      <c r="BA417" s="21">
        <v>8090.9699999999993</v>
      </c>
      <c r="BB417" s="22"/>
      <c r="BC417" s="22"/>
      <c r="BD417" s="21"/>
      <c r="BE417" s="22"/>
      <c r="BF417" s="22"/>
      <c r="BG417" s="21"/>
      <c r="BH417" s="21"/>
      <c r="BI417" s="15">
        <f t="shared" si="6"/>
        <v>8090.9699999999993</v>
      </c>
    </row>
    <row r="418" spans="1:61" x14ac:dyDescent="0.25">
      <c r="A418" s="4" t="s">
        <v>470</v>
      </c>
      <c r="B418" s="23">
        <v>5000026</v>
      </c>
      <c r="C418" s="4"/>
      <c r="D418" s="4"/>
      <c r="E418" s="4"/>
      <c r="F418" s="4"/>
      <c r="G418" s="4"/>
      <c r="H418" s="4"/>
      <c r="I418" s="4"/>
      <c r="J418" s="4">
        <v>967.78</v>
      </c>
      <c r="K418" s="4">
        <v>0</v>
      </c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21"/>
      <c r="BE418" s="4"/>
      <c r="BF418" s="4"/>
      <c r="BG418" s="21"/>
      <c r="BH418" s="21"/>
      <c r="BI418" s="15">
        <f t="shared" si="6"/>
        <v>967.78</v>
      </c>
    </row>
    <row r="419" spans="1:61" x14ac:dyDescent="0.25">
      <c r="A419" s="4" t="s">
        <v>471</v>
      </c>
      <c r="B419" s="23">
        <v>5000025</v>
      </c>
      <c r="C419" s="4"/>
      <c r="D419" s="4"/>
      <c r="E419" s="4"/>
      <c r="F419" s="4"/>
      <c r="G419" s="4"/>
      <c r="H419" s="4"/>
      <c r="I419" s="4"/>
      <c r="J419" s="4">
        <v>23707.379999999997</v>
      </c>
      <c r="K419" s="4">
        <v>0</v>
      </c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21"/>
      <c r="BE419" s="4"/>
      <c r="BF419" s="4"/>
      <c r="BG419" s="21">
        <v>325.52</v>
      </c>
      <c r="BH419" s="21">
        <v>0</v>
      </c>
      <c r="BI419" s="15">
        <f t="shared" si="6"/>
        <v>24032.899999999998</v>
      </c>
    </row>
    <row r="420" spans="1:61" x14ac:dyDescent="0.25">
      <c r="A420" s="4" t="s">
        <v>472</v>
      </c>
      <c r="B420" s="23">
        <v>806900005</v>
      </c>
      <c r="C420" s="4"/>
      <c r="D420" s="4"/>
      <c r="E420" s="4"/>
      <c r="F420" s="4"/>
      <c r="G420" s="4"/>
      <c r="H420" s="4"/>
      <c r="I420" s="4"/>
      <c r="J420" s="4">
        <v>1474.78</v>
      </c>
      <c r="K420" s="4">
        <v>0</v>
      </c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21"/>
      <c r="BE420" s="4"/>
      <c r="BF420" s="4"/>
      <c r="BG420" s="21"/>
      <c r="BH420" s="21"/>
      <c r="BI420" s="15">
        <f t="shared" si="6"/>
        <v>1474.78</v>
      </c>
    </row>
    <row r="421" spans="1:61" x14ac:dyDescent="0.25">
      <c r="A421" s="4" t="s">
        <v>477</v>
      </c>
      <c r="B421" s="23">
        <v>801600076</v>
      </c>
      <c r="C421" s="4"/>
      <c r="D421" s="4"/>
      <c r="E421" s="4"/>
      <c r="F421" s="4"/>
      <c r="G421" s="4"/>
      <c r="H421" s="4"/>
      <c r="I421" s="4"/>
      <c r="J421" s="4">
        <v>4192.3900000000003</v>
      </c>
      <c r="K421" s="4">
        <v>0</v>
      </c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21"/>
      <c r="BE421" s="4"/>
      <c r="BF421" s="4"/>
      <c r="BG421" s="21"/>
      <c r="BH421" s="21"/>
      <c r="BI421" s="15">
        <f t="shared" si="6"/>
        <v>4192.3900000000003</v>
      </c>
    </row>
    <row r="422" spans="1:61" x14ac:dyDescent="0.25">
      <c r="A422" s="4" t="s">
        <v>473</v>
      </c>
      <c r="B422" s="23">
        <v>5000012</v>
      </c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>
        <v>15438.599999999999</v>
      </c>
      <c r="BB422" s="4"/>
      <c r="BC422" s="4"/>
      <c r="BD422" s="21"/>
      <c r="BE422" s="4"/>
      <c r="BF422" s="4"/>
      <c r="BG422" s="21"/>
      <c r="BH422" s="21"/>
      <c r="BI422" s="15">
        <f t="shared" si="6"/>
        <v>15438.599999999999</v>
      </c>
    </row>
    <row r="423" spans="1:61" x14ac:dyDescent="0.25">
      <c r="A423" s="4" t="s">
        <v>476</v>
      </c>
      <c r="B423" s="23">
        <v>10002003</v>
      </c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>
        <v>26302.800000000003</v>
      </c>
      <c r="BB423" s="4"/>
      <c r="BC423" s="4"/>
      <c r="BD423" s="21"/>
      <c r="BE423" s="4"/>
      <c r="BF423" s="4"/>
      <c r="BG423" s="21"/>
      <c r="BH423" s="21"/>
      <c r="BI423" s="15">
        <f t="shared" si="6"/>
        <v>26302.800000000003</v>
      </c>
    </row>
    <row r="424" spans="1:61" x14ac:dyDescent="0.25">
      <c r="A424" s="4" t="s">
        <v>364</v>
      </c>
      <c r="B424" s="23">
        <v>10000190</v>
      </c>
      <c r="C424" s="4"/>
      <c r="D424" s="4"/>
      <c r="E424" s="4"/>
      <c r="F424" s="4"/>
      <c r="G424" s="4"/>
      <c r="H424" s="4"/>
      <c r="I424" s="4"/>
      <c r="J424" s="4">
        <v>2251.17</v>
      </c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>
        <v>1097.22</v>
      </c>
      <c r="AP424" s="4">
        <v>0</v>
      </c>
      <c r="AQ424" s="4"/>
      <c r="AR424" s="4"/>
      <c r="AS424" s="4">
        <v>100.41</v>
      </c>
      <c r="AT424" s="4">
        <v>0</v>
      </c>
      <c r="AU424" s="4"/>
      <c r="AV424" s="4"/>
      <c r="AW424" s="4"/>
      <c r="AX424" s="4"/>
      <c r="AY424" s="4"/>
      <c r="AZ424" s="4"/>
      <c r="BA424" s="4"/>
      <c r="BB424" s="4"/>
      <c r="BC424" s="4"/>
      <c r="BD424" s="21"/>
      <c r="BE424" s="4"/>
      <c r="BF424" s="4"/>
      <c r="BG424" s="21">
        <v>10.9</v>
      </c>
      <c r="BH424" s="21">
        <v>0</v>
      </c>
      <c r="BI424" s="15">
        <f t="shared" si="6"/>
        <v>3459.7000000000003</v>
      </c>
    </row>
    <row r="425" spans="1:61" x14ac:dyDescent="0.25">
      <c r="A425" s="4" t="s">
        <v>363</v>
      </c>
      <c r="B425" s="23">
        <v>10000033</v>
      </c>
      <c r="C425" s="4"/>
      <c r="D425" s="4"/>
      <c r="E425" s="4"/>
      <c r="F425" s="4"/>
      <c r="G425" s="4"/>
      <c r="H425" s="4"/>
      <c r="I425" s="4"/>
      <c r="J425" s="4">
        <v>2933.35</v>
      </c>
      <c r="K425" s="4">
        <v>324</v>
      </c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21"/>
      <c r="BE425" s="4"/>
      <c r="BF425" s="4"/>
      <c r="BG425" s="21"/>
      <c r="BH425" s="21"/>
      <c r="BI425" s="15">
        <f t="shared" si="6"/>
        <v>3257.35</v>
      </c>
    </row>
    <row r="426" spans="1:61" x14ac:dyDescent="0.25">
      <c r="A426" s="4" t="s">
        <v>486</v>
      </c>
      <c r="B426" s="23">
        <v>10001732</v>
      </c>
      <c r="C426" s="4"/>
      <c r="D426" s="4"/>
      <c r="E426" s="4"/>
      <c r="F426" s="4"/>
      <c r="G426" s="4"/>
      <c r="H426" s="4"/>
      <c r="I426" s="4"/>
      <c r="J426" s="4">
        <v>400.52</v>
      </c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21"/>
      <c r="BE426" s="4"/>
      <c r="BF426" s="4"/>
      <c r="BG426" s="21"/>
      <c r="BH426" s="21"/>
      <c r="BI426" s="15">
        <f t="shared" si="6"/>
        <v>400.52</v>
      </c>
    </row>
    <row r="427" spans="1:61" x14ac:dyDescent="0.25">
      <c r="A427" s="4" t="s">
        <v>362</v>
      </c>
      <c r="B427" s="23">
        <v>10000032</v>
      </c>
      <c r="C427" s="4"/>
      <c r="D427" s="4"/>
      <c r="E427" s="4"/>
      <c r="F427" s="4"/>
      <c r="G427" s="4"/>
      <c r="H427" s="4"/>
      <c r="I427" s="4"/>
      <c r="J427" s="4">
        <v>79945.670000000013</v>
      </c>
      <c r="K427" s="4">
        <v>8320</v>
      </c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21"/>
      <c r="BE427" s="4"/>
      <c r="BF427" s="4"/>
      <c r="BG427" s="21"/>
      <c r="BH427" s="21"/>
      <c r="BI427" s="15">
        <f t="shared" si="6"/>
        <v>88265.670000000013</v>
      </c>
    </row>
    <row r="428" spans="1:61" x14ac:dyDescent="0.25">
      <c r="A428" s="4" t="s">
        <v>487</v>
      </c>
      <c r="B428" s="23">
        <v>10001522</v>
      </c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>
        <v>1144.02</v>
      </c>
      <c r="BA428" s="4"/>
      <c r="BB428" s="4"/>
      <c r="BC428" s="4"/>
      <c r="BD428" s="21"/>
      <c r="BE428" s="4"/>
      <c r="BF428" s="4"/>
      <c r="BG428" s="21"/>
      <c r="BH428" s="21"/>
      <c r="BI428" s="15">
        <f t="shared" si="6"/>
        <v>1144.02</v>
      </c>
    </row>
  </sheetData>
  <mergeCells count="60">
    <mergeCell ref="K4:K5"/>
    <mergeCell ref="A1:J1"/>
    <mergeCell ref="A3:B5"/>
    <mergeCell ref="C4:C5"/>
    <mergeCell ref="D4:D5"/>
    <mergeCell ref="E4:E5"/>
    <mergeCell ref="F4:F5"/>
    <mergeCell ref="G4:G5"/>
    <mergeCell ref="H4:H5"/>
    <mergeCell ref="I4:I5"/>
    <mergeCell ref="J4:J5"/>
    <mergeCell ref="C2:F2"/>
    <mergeCell ref="H2:I2"/>
    <mergeCell ref="J2:K2"/>
    <mergeCell ref="A2:B2"/>
    <mergeCell ref="M4:N4"/>
    <mergeCell ref="O4:P4"/>
    <mergeCell ref="Q4:R4"/>
    <mergeCell ref="S4:T4"/>
    <mergeCell ref="U4:V4"/>
    <mergeCell ref="X4:Y4"/>
    <mergeCell ref="AS3:AT3"/>
    <mergeCell ref="AU3:AV3"/>
    <mergeCell ref="AX3:AY3"/>
    <mergeCell ref="BB3:BC3"/>
    <mergeCell ref="AE3:AF3"/>
    <mergeCell ref="AX4:AY4"/>
    <mergeCell ref="Z4:AA4"/>
    <mergeCell ref="AB4:AC4"/>
    <mergeCell ref="AE4:AF4"/>
    <mergeCell ref="AG4:AH4"/>
    <mergeCell ref="AI4:AJ4"/>
    <mergeCell ref="AK4:AL4"/>
    <mergeCell ref="AM4:AN4"/>
    <mergeCell ref="AO4:AP4"/>
    <mergeCell ref="AQ4:AR4"/>
    <mergeCell ref="BG3:BH3"/>
    <mergeCell ref="BI3:BI5"/>
    <mergeCell ref="BB4:BC4"/>
    <mergeCell ref="BG4:BH4"/>
    <mergeCell ref="AG3:AH3"/>
    <mergeCell ref="AI3:AJ3"/>
    <mergeCell ref="AK3:AL3"/>
    <mergeCell ref="AM3:AN3"/>
    <mergeCell ref="AO3:AP3"/>
    <mergeCell ref="AQ3:AR3"/>
    <mergeCell ref="AS4:AT4"/>
    <mergeCell ref="AU4:AV4"/>
    <mergeCell ref="Q2:BF2"/>
    <mergeCell ref="C3:F3"/>
    <mergeCell ref="H3:I3"/>
    <mergeCell ref="J3:K3"/>
    <mergeCell ref="M3:N3"/>
    <mergeCell ref="O3:P3"/>
    <mergeCell ref="Q3:R3"/>
    <mergeCell ref="S3:T3"/>
    <mergeCell ref="U3:V3"/>
    <mergeCell ref="X3:Y3"/>
    <mergeCell ref="Z3:AA3"/>
    <mergeCell ref="AB3:AC3"/>
  </mergeCells>
  <pageMargins left="0.17" right="0.17" top="0.17" bottom="0.17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2025_12</vt:lpstr>
      <vt:lpstr>'2025_12'!Print_Area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Kivlāne</dc:creator>
  <cp:lastModifiedBy>Gunita Nadziņa</cp:lastModifiedBy>
  <cp:lastPrinted>2026-03-02T09:02:56Z</cp:lastPrinted>
  <dcterms:created xsi:type="dcterms:W3CDTF">2023-05-18T15:07:29Z</dcterms:created>
  <dcterms:modified xsi:type="dcterms:W3CDTF">2026-03-02T10:26:39Z</dcterms:modified>
</cp:coreProperties>
</file>