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M:\29_VP_pakalpojumi\Arhivs\NVD_VPP_statistika\"/>
    </mc:Choice>
  </mc:AlternateContent>
  <xr:revisionPtr revIDLastSave="0" documentId="13_ncr:1_{CA5A6F91-5A84-43D4-8CBE-1D6B2C8D3F03}" xr6:coauthVersionLast="47" xr6:coauthVersionMax="47" xr10:uidLastSave="{00000000-0000-0000-0000-000000000000}"/>
  <bookViews>
    <workbookView xWindow="0" yWindow="-16310" windowWidth="29020" windowHeight="15700" xr2:uid="{00000000-000D-0000-FFFF-FFFF00000000}"/>
  </bookViews>
  <sheets>
    <sheet name="Kop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2" i="1" l="1"/>
  <c r="Q110" i="1"/>
  <c r="O108" i="1"/>
  <c r="O107" i="1"/>
  <c r="O106" i="1"/>
  <c r="O109" i="1"/>
  <c r="D110" i="1"/>
  <c r="E110" i="1"/>
  <c r="F110" i="1"/>
  <c r="G110" i="1"/>
  <c r="H110" i="1"/>
  <c r="I110" i="1"/>
  <c r="J110" i="1"/>
  <c r="K110" i="1"/>
  <c r="L110" i="1"/>
  <c r="M110" i="1"/>
  <c r="N110" i="1"/>
  <c r="C110" i="1"/>
  <c r="P110" i="1" l="1"/>
  <c r="O110" i="1" l="1"/>
  <c r="O4" i="1"/>
  <c r="O5" i="1"/>
  <c r="O6" i="1"/>
  <c r="O7" i="1"/>
  <c r="P5" i="1" l="1"/>
  <c r="R5" i="1"/>
  <c r="D113" i="1" l="1"/>
  <c r="E113" i="1"/>
  <c r="F113" i="1"/>
  <c r="G113" i="1"/>
  <c r="H113" i="1"/>
  <c r="I113" i="1"/>
  <c r="J113" i="1"/>
  <c r="K113" i="1"/>
  <c r="L113" i="1"/>
  <c r="M113" i="1"/>
  <c r="N113" i="1"/>
  <c r="M26" i="1" l="1"/>
  <c r="N26" i="1"/>
  <c r="N14" i="1" l="1"/>
  <c r="M14" i="1"/>
  <c r="O10" i="1" l="1"/>
  <c r="O11" i="1"/>
  <c r="O13" i="1"/>
  <c r="D14" i="1" l="1"/>
  <c r="E14" i="1"/>
  <c r="F14" i="1"/>
  <c r="G14" i="1"/>
  <c r="H14" i="1"/>
  <c r="I14" i="1"/>
  <c r="J14" i="1"/>
  <c r="K14" i="1"/>
  <c r="L14" i="1"/>
  <c r="C14" i="1"/>
  <c r="O66" i="1"/>
  <c r="O67" i="1"/>
  <c r="O14" i="1" l="1"/>
  <c r="D80" i="1"/>
  <c r="C80" i="1"/>
  <c r="D68" i="1"/>
  <c r="L62" i="1"/>
  <c r="K62" i="1"/>
  <c r="D62" i="1"/>
  <c r="C62" i="1"/>
  <c r="D44" i="1"/>
  <c r="C44" i="1"/>
  <c r="O12" i="1"/>
  <c r="Q14" i="1"/>
  <c r="Q8" i="1"/>
  <c r="C92" i="1" l="1"/>
  <c r="D92" i="1"/>
  <c r="D50" i="1" l="1"/>
  <c r="C50" i="1"/>
  <c r="D26" i="1" l="1"/>
  <c r="C26" i="1"/>
  <c r="J44" i="1" l="1"/>
  <c r="K44" i="1"/>
  <c r="L44" i="1"/>
  <c r="M44" i="1"/>
  <c r="N86" i="1" l="1"/>
  <c r="M86" i="1"/>
  <c r="L86" i="1"/>
  <c r="K86" i="1"/>
  <c r="J86" i="1"/>
  <c r="I86" i="1"/>
  <c r="H86" i="1"/>
  <c r="G86" i="1"/>
  <c r="F86" i="1"/>
  <c r="E86" i="1"/>
  <c r="D86" i="1"/>
  <c r="C86" i="1"/>
  <c r="K8" i="1" l="1"/>
  <c r="B33" i="1" l="1"/>
  <c r="Q31" i="1" l="1"/>
  <c r="P31" i="1"/>
  <c r="B27" i="1"/>
  <c r="O17" i="1" l="1"/>
  <c r="P17" i="1"/>
  <c r="Q17" i="1"/>
  <c r="O18" i="1"/>
  <c r="P18" i="1"/>
  <c r="Q18" i="1"/>
  <c r="O19" i="1"/>
  <c r="P19" i="1"/>
  <c r="Q19" i="1"/>
  <c r="O23" i="1"/>
  <c r="O24" i="1"/>
  <c r="O41" i="1"/>
  <c r="Q25" i="1" l="1"/>
  <c r="Q22" i="1"/>
  <c r="P25" i="1"/>
  <c r="P22" i="1"/>
  <c r="B21" i="1"/>
  <c r="Q61" i="1" l="1"/>
  <c r="Q60" i="1"/>
  <c r="P61" i="1"/>
  <c r="P60" i="1"/>
  <c r="Q58" i="1"/>
  <c r="P58" i="1"/>
  <c r="Q96" i="1" l="1"/>
  <c r="P96" i="1"/>
  <c r="B93" i="1"/>
  <c r="Q49" i="1" l="1"/>
  <c r="P49" i="1"/>
  <c r="Q48" i="1"/>
  <c r="P48" i="1"/>
  <c r="Q46" i="1"/>
  <c r="P46" i="1"/>
  <c r="Q67" i="1" l="1"/>
  <c r="P67" i="1"/>
  <c r="Q66" i="1"/>
  <c r="P66" i="1"/>
  <c r="Q64" i="1"/>
  <c r="P64" i="1"/>
  <c r="B87" i="1" l="1"/>
  <c r="O79" i="1" l="1"/>
  <c r="O77" i="1"/>
  <c r="Q73" i="1" l="1"/>
  <c r="P73" i="1"/>
  <c r="N55" i="1" l="1"/>
  <c r="N54" i="1"/>
  <c r="M55" i="1"/>
  <c r="M54" i="1"/>
  <c r="L55" i="1"/>
  <c r="L54" i="1"/>
  <c r="K55" i="1"/>
  <c r="K54" i="1"/>
  <c r="J55" i="1"/>
  <c r="J54" i="1"/>
  <c r="I55" i="1"/>
  <c r="I54" i="1"/>
  <c r="H55" i="1"/>
  <c r="H54" i="1"/>
  <c r="G55" i="1"/>
  <c r="G54" i="1"/>
  <c r="F55" i="1"/>
  <c r="F54" i="1"/>
  <c r="E55" i="1"/>
  <c r="E54" i="1"/>
  <c r="D55" i="1"/>
  <c r="N52" i="1"/>
  <c r="M52" i="1"/>
  <c r="L52" i="1"/>
  <c r="K52" i="1"/>
  <c r="J52" i="1"/>
  <c r="I52" i="1"/>
  <c r="H52" i="1"/>
  <c r="G52" i="1"/>
  <c r="F52" i="1"/>
  <c r="E52" i="1"/>
  <c r="D54" i="1"/>
  <c r="D52" i="1"/>
  <c r="C55" i="1"/>
  <c r="C54" i="1"/>
  <c r="C52" i="1"/>
  <c r="Q78" i="1" l="1"/>
  <c r="P78" i="1"/>
  <c r="Q76" i="1"/>
  <c r="P76" i="1"/>
  <c r="O78" i="1"/>
  <c r="O76" i="1" l="1"/>
  <c r="P84" i="1"/>
  <c r="R103" i="1" l="1"/>
  <c r="R102" i="1"/>
  <c r="R100" i="1"/>
  <c r="B99" i="1"/>
  <c r="Q34" i="1" l="1"/>
  <c r="P34" i="1"/>
  <c r="H34" i="1"/>
  <c r="G34" i="1"/>
  <c r="F34" i="1"/>
  <c r="E34" i="1"/>
  <c r="D34" i="1"/>
  <c r="C34" i="1"/>
  <c r="Q16" i="1" l="1"/>
  <c r="P16" i="1"/>
  <c r="B15" i="1"/>
  <c r="P13" i="1" l="1"/>
  <c r="P12" i="1"/>
  <c r="P11" i="1"/>
  <c r="P10" i="1"/>
  <c r="B9" i="1"/>
  <c r="R7" i="1"/>
  <c r="R6" i="1"/>
  <c r="R4" i="1"/>
  <c r="P7" i="1"/>
  <c r="P6" i="1"/>
  <c r="P4" i="1"/>
  <c r="B3" i="1"/>
  <c r="C8" i="1" l="1"/>
  <c r="D8" i="1"/>
  <c r="E8" i="1"/>
  <c r="G8" i="1"/>
  <c r="I8" i="1"/>
  <c r="M8" i="1"/>
  <c r="F8" i="1"/>
  <c r="H8" i="1"/>
  <c r="J8" i="1"/>
  <c r="N8" i="1"/>
  <c r="L8" i="1"/>
  <c r="Q113" i="1"/>
  <c r="P113" i="1"/>
  <c r="C113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103" i="1"/>
  <c r="O102" i="1"/>
  <c r="O100" i="1"/>
  <c r="Q98" i="1"/>
  <c r="P98" i="1"/>
  <c r="N98" i="1"/>
  <c r="M98" i="1"/>
  <c r="L98" i="1"/>
  <c r="K98" i="1"/>
  <c r="J98" i="1"/>
  <c r="I98" i="1"/>
  <c r="H98" i="1"/>
  <c r="G98" i="1"/>
  <c r="F98" i="1"/>
  <c r="E98" i="1"/>
  <c r="D98" i="1"/>
  <c r="C98" i="1"/>
  <c r="O97" i="1"/>
  <c r="O96" i="1"/>
  <c r="O95" i="1"/>
  <c r="O94" i="1"/>
  <c r="Q92" i="1"/>
  <c r="P92" i="1"/>
  <c r="N92" i="1"/>
  <c r="M92" i="1"/>
  <c r="L92" i="1"/>
  <c r="K92" i="1"/>
  <c r="J92" i="1"/>
  <c r="I92" i="1"/>
  <c r="H92" i="1"/>
  <c r="G92" i="1"/>
  <c r="F92" i="1"/>
  <c r="E92" i="1"/>
  <c r="O91" i="1"/>
  <c r="O90" i="1"/>
  <c r="O89" i="1"/>
  <c r="O88" i="1"/>
  <c r="Q86" i="1"/>
  <c r="P86" i="1"/>
  <c r="O85" i="1"/>
  <c r="O84" i="1"/>
  <c r="O83" i="1"/>
  <c r="O82" i="1"/>
  <c r="Q80" i="1"/>
  <c r="P80" i="1"/>
  <c r="N80" i="1"/>
  <c r="M80" i="1"/>
  <c r="L80" i="1"/>
  <c r="K80" i="1"/>
  <c r="J80" i="1"/>
  <c r="I80" i="1"/>
  <c r="H80" i="1"/>
  <c r="G80" i="1"/>
  <c r="F80" i="1"/>
  <c r="E80" i="1"/>
  <c r="Q74" i="1"/>
  <c r="P74" i="1"/>
  <c r="N74" i="1"/>
  <c r="M74" i="1"/>
  <c r="L74" i="1"/>
  <c r="K74" i="1"/>
  <c r="J74" i="1"/>
  <c r="I74" i="1"/>
  <c r="H74" i="1"/>
  <c r="G74" i="1"/>
  <c r="F74" i="1"/>
  <c r="E74" i="1"/>
  <c r="D74" i="1"/>
  <c r="C74" i="1"/>
  <c r="O73" i="1"/>
  <c r="O72" i="1"/>
  <c r="O71" i="1"/>
  <c r="O70" i="1"/>
  <c r="Q68" i="1"/>
  <c r="P68" i="1"/>
  <c r="N68" i="1"/>
  <c r="M68" i="1"/>
  <c r="L68" i="1"/>
  <c r="K68" i="1"/>
  <c r="J68" i="1"/>
  <c r="I68" i="1"/>
  <c r="H68" i="1"/>
  <c r="G68" i="1"/>
  <c r="F68" i="1"/>
  <c r="E68" i="1"/>
  <c r="C68" i="1"/>
  <c r="Q62" i="1"/>
  <c r="P62" i="1"/>
  <c r="N62" i="1"/>
  <c r="M62" i="1"/>
  <c r="J62" i="1"/>
  <c r="I62" i="1"/>
  <c r="H62" i="1"/>
  <c r="G62" i="1"/>
  <c r="F62" i="1"/>
  <c r="E62" i="1"/>
  <c r="O61" i="1"/>
  <c r="O60" i="1"/>
  <c r="O59" i="1"/>
  <c r="O58" i="1"/>
  <c r="Q56" i="1"/>
  <c r="P56" i="1"/>
  <c r="N56" i="1"/>
  <c r="M56" i="1"/>
  <c r="L56" i="1"/>
  <c r="K56" i="1"/>
  <c r="J56" i="1"/>
  <c r="I56" i="1"/>
  <c r="H56" i="1"/>
  <c r="G56" i="1"/>
  <c r="F56" i="1"/>
  <c r="E56" i="1"/>
  <c r="D56" i="1"/>
  <c r="C56" i="1"/>
  <c r="O55" i="1"/>
  <c r="O54" i="1"/>
  <c r="O52" i="1"/>
  <c r="Q50" i="1"/>
  <c r="P50" i="1"/>
  <c r="N50" i="1"/>
  <c r="M50" i="1"/>
  <c r="L50" i="1"/>
  <c r="K50" i="1"/>
  <c r="J50" i="1"/>
  <c r="I50" i="1"/>
  <c r="H50" i="1"/>
  <c r="G50" i="1"/>
  <c r="F50" i="1"/>
  <c r="E50" i="1"/>
  <c r="O49" i="1"/>
  <c r="O48" i="1"/>
  <c r="O47" i="1"/>
  <c r="O46" i="1"/>
  <c r="Q44" i="1"/>
  <c r="P44" i="1"/>
  <c r="N44" i="1"/>
  <c r="I44" i="1"/>
  <c r="H44" i="1"/>
  <c r="G44" i="1"/>
  <c r="F44" i="1"/>
  <c r="E44" i="1"/>
  <c r="O43" i="1"/>
  <c r="O42" i="1"/>
  <c r="O40" i="1"/>
  <c r="Q38" i="1"/>
  <c r="P38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O36" i="1"/>
  <c r="O35" i="1"/>
  <c r="O34" i="1"/>
  <c r="Q32" i="1"/>
  <c r="P32" i="1"/>
  <c r="N32" i="1"/>
  <c r="M32" i="1"/>
  <c r="L32" i="1"/>
  <c r="K32" i="1"/>
  <c r="J32" i="1"/>
  <c r="I32" i="1"/>
  <c r="H32" i="1"/>
  <c r="G32" i="1"/>
  <c r="F32" i="1"/>
  <c r="E32" i="1"/>
  <c r="D32" i="1"/>
  <c r="C32" i="1"/>
  <c r="O31" i="1"/>
  <c r="O30" i="1"/>
  <c r="O29" i="1"/>
  <c r="O28" i="1"/>
  <c r="Q26" i="1"/>
  <c r="P26" i="1"/>
  <c r="L26" i="1"/>
  <c r="K26" i="1"/>
  <c r="J26" i="1"/>
  <c r="I26" i="1"/>
  <c r="H26" i="1"/>
  <c r="G26" i="1"/>
  <c r="F26" i="1"/>
  <c r="E26" i="1"/>
  <c r="O25" i="1"/>
  <c r="O22" i="1"/>
  <c r="Q20" i="1"/>
  <c r="P20" i="1"/>
  <c r="N20" i="1"/>
  <c r="M20" i="1"/>
  <c r="L20" i="1"/>
  <c r="K20" i="1"/>
  <c r="J20" i="1"/>
  <c r="I20" i="1"/>
  <c r="H20" i="1"/>
  <c r="G20" i="1"/>
  <c r="F20" i="1"/>
  <c r="E20" i="1"/>
  <c r="D20" i="1"/>
  <c r="C20" i="1"/>
  <c r="O16" i="1"/>
  <c r="O92" i="1" l="1"/>
  <c r="O26" i="1"/>
  <c r="O32" i="1"/>
  <c r="O44" i="1"/>
  <c r="O50" i="1"/>
  <c r="O56" i="1"/>
  <c r="O62" i="1"/>
  <c r="O68" i="1"/>
  <c r="O74" i="1"/>
  <c r="O80" i="1"/>
  <c r="O86" i="1"/>
  <c r="O98" i="1"/>
  <c r="O104" i="1"/>
  <c r="O113" i="1"/>
  <c r="O38" i="1"/>
  <c r="O20" i="1"/>
  <c r="P14" i="1"/>
  <c r="P8" i="1"/>
  <c r="O8" i="1" l="1"/>
</calcChain>
</file>

<file path=xl/sharedStrings.xml><?xml version="1.0" encoding="utf-8"?>
<sst xmlns="http://schemas.openxmlformats.org/spreadsheetml/2006/main" count="159" uniqueCount="52">
  <si>
    <t>Kopā:</t>
  </si>
  <si>
    <t>Klātienē</t>
  </si>
  <si>
    <t>Pa tālruni</t>
  </si>
  <si>
    <t>Pa pastu</t>
  </si>
  <si>
    <t>Elektroniski</t>
  </si>
  <si>
    <t>Kavējumu skaits</t>
  </si>
  <si>
    <t>Sūdzību skaits</t>
  </si>
  <si>
    <t>Janvāris</t>
  </si>
  <si>
    <t xml:space="preserve">Februāris 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</si>
  <si>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</si>
  <si>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</si>
  <si>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</si>
  <si>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</si>
  <si>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</si>
  <si>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</si>
  <si>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</si>
  <si>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</si>
  <si>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</si>
  <si>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</si>
  <si>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</si>
  <si>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Nr.p.k.</t>
  </si>
  <si>
    <t>Izdevumu atmaksa LV tarifi</t>
  </si>
  <si>
    <t xml:space="preserve">EVAK sertifikāts </t>
  </si>
  <si>
    <t>Datu ieguves avots
 (IT sistēma, faila nosaukums utml.)</t>
  </si>
  <si>
    <r>
      <rPr>
        <b/>
        <i/>
        <sz val="11"/>
        <color theme="1"/>
        <rFont val="Times New Roman"/>
        <family val="1"/>
        <charset val="186"/>
      </rPr>
      <t>pakalpojumu nodrošina:</t>
    </r>
    <r>
      <rPr>
        <b/>
        <sz val="11"/>
        <color theme="1"/>
        <rFont val="Times New Roman"/>
        <family val="1"/>
        <charset val="186"/>
      </rPr>
      <t xml:space="preserve"> KAC, TN</t>
    </r>
  </si>
  <si>
    <r>
      <rPr>
        <b/>
        <i/>
        <sz val="11"/>
        <color theme="1"/>
        <rFont val="Times New Roman"/>
        <family val="1"/>
        <charset val="186"/>
      </rPr>
      <t>pakalpojumu nodrošina:</t>
    </r>
    <r>
      <rPr>
        <b/>
        <sz val="11"/>
        <color theme="1"/>
        <rFont val="Times New Roman"/>
        <family val="1"/>
        <charset val="186"/>
      </rPr>
      <t>KAC</t>
    </r>
  </si>
  <si>
    <r>
      <rPr>
        <b/>
        <i/>
        <sz val="11"/>
        <color theme="1"/>
        <rFont val="Times New Roman"/>
        <family val="1"/>
        <charset val="186"/>
      </rPr>
      <t>pakalpojumu nodrošina:</t>
    </r>
    <r>
      <rPr>
        <b/>
        <sz val="11"/>
        <color theme="1"/>
        <rFont val="Times New Roman"/>
        <family val="1"/>
        <charset val="186"/>
      </rPr>
      <t>ARPN</t>
    </r>
  </si>
  <si>
    <r>
      <rPr>
        <b/>
        <i/>
        <sz val="11"/>
        <color theme="1"/>
        <rFont val="Times New Roman"/>
        <family val="1"/>
        <charset val="186"/>
      </rPr>
      <t>pakalpojumu nodrošina</t>
    </r>
    <r>
      <rPr>
        <b/>
        <sz val="11"/>
        <color theme="1"/>
        <rFont val="Times New Roman"/>
        <family val="1"/>
        <charset val="186"/>
      </rPr>
      <t>:JD</t>
    </r>
  </si>
  <si>
    <r>
      <rPr>
        <b/>
        <i/>
        <sz val="11"/>
        <color theme="1"/>
        <rFont val="Times New Roman"/>
        <family val="1"/>
        <charset val="186"/>
      </rPr>
      <t>pakalpojumu nodrošina:</t>
    </r>
    <r>
      <rPr>
        <b/>
        <sz val="11"/>
        <color theme="1"/>
        <rFont val="Times New Roman"/>
        <family val="1"/>
        <charset val="186"/>
      </rPr>
      <t>SSD</t>
    </r>
  </si>
  <si>
    <r>
      <rPr>
        <b/>
        <i/>
        <sz val="11"/>
        <color theme="1"/>
        <rFont val="Times New Roman"/>
        <family val="1"/>
        <charset val="186"/>
      </rPr>
      <t>pakalpojumu nodrošina</t>
    </r>
    <r>
      <rPr>
        <b/>
        <sz val="11"/>
        <color theme="1"/>
        <rFont val="Times New Roman"/>
        <family val="1"/>
        <charset val="186"/>
      </rPr>
      <t>:SSD</t>
    </r>
  </si>
  <si>
    <r>
      <rPr>
        <b/>
        <i/>
        <sz val="11"/>
        <color theme="1"/>
        <rFont val="Times New Roman"/>
        <family val="1"/>
        <charset val="186"/>
      </rPr>
      <t>pakalpojumu nodrošina:</t>
    </r>
    <r>
      <rPr>
        <b/>
        <sz val="11"/>
        <color theme="1"/>
        <rFont val="Times New Roman"/>
        <family val="1"/>
        <charset val="186"/>
      </rPr>
      <t>ZMID</t>
    </r>
  </si>
  <si>
    <r>
      <rPr>
        <b/>
        <i/>
        <sz val="11"/>
        <color theme="1"/>
        <rFont val="Times New Roman"/>
        <family val="1"/>
        <charset val="186"/>
      </rPr>
      <t>pakalpojumu nodrošina</t>
    </r>
    <r>
      <rPr>
        <b/>
        <sz val="11"/>
        <color theme="1"/>
        <rFont val="Times New Roman"/>
        <family val="1"/>
        <charset val="186"/>
      </rPr>
      <t>:ĀPD</t>
    </r>
  </si>
  <si>
    <r>
      <rPr>
        <b/>
        <i/>
        <sz val="11"/>
        <color theme="1"/>
        <rFont val="Times New Roman"/>
        <family val="1"/>
        <charset val="186"/>
      </rPr>
      <t>pakalpojumu nodrošina:</t>
    </r>
    <r>
      <rPr>
        <b/>
        <sz val="11"/>
        <color theme="1"/>
        <rFont val="Times New Roman"/>
        <family val="1"/>
        <charset val="186"/>
      </rPr>
      <t>ĀPD</t>
    </r>
  </si>
  <si>
    <r>
      <rPr>
        <b/>
        <i/>
        <sz val="11"/>
        <color theme="1"/>
        <rFont val="Times New Roman"/>
        <family val="1"/>
        <charset val="186"/>
      </rPr>
      <t>pakalpojumu nodrošina</t>
    </r>
    <r>
      <rPr>
        <b/>
        <sz val="11"/>
        <color theme="1"/>
        <rFont val="Times New Roman"/>
        <family val="1"/>
        <charset val="186"/>
      </rPr>
      <t>:www.latvija.lv</t>
    </r>
  </si>
  <si>
    <t xml:space="preserve">Grāmatvedības informācijas sistēma "Horizon" (pārdošanas pavadzīmes); Pieprasījumi recepšu veidlapu izsniegšanai (norēķiniem ar POS terminālu) </t>
  </si>
  <si>
    <t>Kavējumi un sūdzības pārskata gadā (2021)</t>
  </si>
  <si>
    <t>SSIS</t>
  </si>
  <si>
    <t>Zvanu sistēma</t>
  </si>
  <si>
    <t>DVS Namejs</t>
  </si>
  <si>
    <t>www.data.gov.lv</t>
  </si>
  <si>
    <t>S1 izsniegšana</t>
  </si>
  <si>
    <t>S2 izsniegšana</t>
  </si>
  <si>
    <t>S3 izsniegšana</t>
  </si>
  <si>
    <t>S1 reģistrēšana</t>
  </si>
  <si>
    <t>Pārrobežas izdevumu atmaksa</t>
  </si>
  <si>
    <t>Pieteikto VPP gadījumu skaits pa kanāliem pārskata gadā (2025)</t>
  </si>
  <si>
    <t>EP-128 Valsts apmaksatie veselibas aprupes pakalpojumi</t>
  </si>
  <si>
    <t>Fizisku personu iekļaušana/bloķēšana pakalpojumu saņēmēju reģistrā</t>
  </si>
  <si>
    <t>Pieteikumi 2025.gads</t>
  </si>
  <si>
    <t xml:space="preserve"> EVAK AS pieprasījumu skaits citām Dalībvalstīm</t>
  </si>
  <si>
    <t>SSN reģistrs 2025_Ien_aktuāls</t>
  </si>
  <si>
    <t>Excel fails un Ivanti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</si>
</sst>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sz val="11"/>
      <color theme="0" tint="-0.1499984740745262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444444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AFA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" fillId="0" borderId="0"/>
  </cellStyleXfs>
  <cellXfs count="75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/>
    <xf numFmtId="0" fontId="2" fillId="2" borderId="8" xfId="0" applyFont="1" applyFill="1" applyBorder="1"/>
    <xf numFmtId="0" fontId="2" fillId="0" borderId="6" xfId="0" applyFont="1" applyBorder="1" applyAlignment="1">
      <alignment horizontal="left" vertical="center"/>
    </xf>
    <xf numFmtId="0" fontId="4" fillId="2" borderId="2" xfId="0" applyFont="1" applyFill="1" applyBorder="1"/>
    <xf numFmtId="0" fontId="4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/>
    <xf numFmtId="0" fontId="2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2" borderId="5" xfId="0" applyFont="1" applyFill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6" fillId="2" borderId="2" xfId="0" applyFont="1" applyFill="1" applyBorder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/>
    </xf>
    <xf numFmtId="0" fontId="9" fillId="0" borderId="0" xfId="0" applyFont="1"/>
    <xf numFmtId="14" fontId="9" fillId="0" borderId="0" xfId="0" applyNumberFormat="1" applyFont="1"/>
    <xf numFmtId="0" fontId="0" fillId="0" borderId="1" xfId="0" applyBorder="1" applyAlignment="1">
      <alignment horizontal="center" vertical="center"/>
    </xf>
    <xf numFmtId="0" fontId="11" fillId="0" borderId="1" xfId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1" fillId="0" borderId="1" xfId="2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</cellXfs>
  <cellStyles count="3">
    <cellStyle name="Hyperlink" xfId="1" builtinId="8"/>
    <cellStyle name="Normal" xfId="0" builtinId="0"/>
    <cellStyle name="Normal 2" xfId="2" xr:uid="{AAB430DD-20FA-4463-B65C-B19DAC5A169D}"/>
  </cellStyles>
  <dxfs count="2">
    <dxf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le Style 1" pivot="0" count="2" xr9:uid="{B4CB04D8-AF8E-4E7D-ACA9-B3B239401FC4}">
      <tableStyleElement type="totalRow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EVAK izsniegšana,</a:t>
            </a:r>
            <a:r>
              <a:rPr lang="lv-LV" baseline="0"/>
              <a:t> 2025</a:t>
            </a:r>
            <a:endParaRPr lang="lv-L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Kopā!$B$4</c:f>
              <c:strCache>
                <c:ptCount val="1"/>
                <c:pt idx="0">
                  <c:v>Klātienē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5.1480051480051478E-3"/>
                  <c:y val="-4.33212996389892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2D-4C49-8CF4-0404D2242DB9}"/>
                </c:ext>
              </c:extLst>
            </c:dLbl>
            <c:dLbl>
              <c:idx val="5"/>
              <c:layout>
                <c:manualLayout>
                  <c:x val="-2.0592020592020591E-2"/>
                  <c:y val="-5.2948255114320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2D-4C49-8CF4-0404D2242D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Kopā!$C$4:$N$4</c:f>
              <c:numCache>
                <c:formatCode>General</c:formatCode>
                <c:ptCount val="12"/>
                <c:pt idx="0">
                  <c:v>2534</c:v>
                </c:pt>
                <c:pt idx="1">
                  <c:v>2168</c:v>
                </c:pt>
                <c:pt idx="2">
                  <c:v>3305</c:v>
                </c:pt>
                <c:pt idx="3">
                  <c:v>3663</c:v>
                </c:pt>
                <c:pt idx="4">
                  <c:v>3414</c:v>
                </c:pt>
                <c:pt idx="5">
                  <c:v>4365</c:v>
                </c:pt>
                <c:pt idx="6">
                  <c:v>5795</c:v>
                </c:pt>
                <c:pt idx="7">
                  <c:v>4322</c:v>
                </c:pt>
                <c:pt idx="8">
                  <c:v>3740</c:v>
                </c:pt>
                <c:pt idx="9">
                  <c:v>3342</c:v>
                </c:pt>
                <c:pt idx="10">
                  <c:v>1870</c:v>
                </c:pt>
                <c:pt idx="11">
                  <c:v>2096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D-4C49-8CF4-0404D2242DB9}"/>
            </c:ext>
          </c:extLst>
        </c:ser>
        <c:ser>
          <c:idx val="1"/>
          <c:order val="1"/>
          <c:tx>
            <c:strRef>
              <c:f>Kopā!$B$6</c:f>
              <c:strCache>
                <c:ptCount val="1"/>
                <c:pt idx="0">
                  <c:v>Pa pastu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Kopā!$C$6:$N$6</c:f>
              <c:numCache>
                <c:formatCode>General</c:formatCode>
                <c:ptCount val="12"/>
                <c:pt idx="0">
                  <c:v>466</c:v>
                </c:pt>
                <c:pt idx="1">
                  <c:v>403</c:v>
                </c:pt>
                <c:pt idx="2">
                  <c:v>553</c:v>
                </c:pt>
                <c:pt idx="3">
                  <c:v>466</c:v>
                </c:pt>
                <c:pt idx="4">
                  <c:v>534</c:v>
                </c:pt>
                <c:pt idx="5">
                  <c:v>421</c:v>
                </c:pt>
                <c:pt idx="6">
                  <c:v>479</c:v>
                </c:pt>
                <c:pt idx="7">
                  <c:v>485</c:v>
                </c:pt>
                <c:pt idx="8">
                  <c:v>388</c:v>
                </c:pt>
                <c:pt idx="9">
                  <c:v>341</c:v>
                </c:pt>
                <c:pt idx="10">
                  <c:v>225</c:v>
                </c:pt>
                <c:pt idx="11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D-4C49-8CF4-0404D2242DB9}"/>
            </c:ext>
          </c:extLst>
        </c:ser>
        <c:ser>
          <c:idx val="2"/>
          <c:order val="2"/>
          <c:tx>
            <c:strRef>
              <c:f>Kopā!$B$7</c:f>
              <c:strCache>
                <c:ptCount val="1"/>
                <c:pt idx="0">
                  <c:v>Elektroniski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Kopā!$C$7:$N$7</c:f>
              <c:numCache>
                <c:formatCode>General</c:formatCode>
                <c:ptCount val="12"/>
                <c:pt idx="0">
                  <c:v>9756</c:v>
                </c:pt>
                <c:pt idx="1">
                  <c:v>9991</c:v>
                </c:pt>
                <c:pt idx="2">
                  <c:v>14412</c:v>
                </c:pt>
                <c:pt idx="3">
                  <c:v>13673</c:v>
                </c:pt>
                <c:pt idx="4">
                  <c:v>12631</c:v>
                </c:pt>
                <c:pt idx="5">
                  <c:v>12908</c:v>
                </c:pt>
                <c:pt idx="6">
                  <c:v>13419</c:v>
                </c:pt>
                <c:pt idx="7">
                  <c:v>9809</c:v>
                </c:pt>
                <c:pt idx="8">
                  <c:v>10304</c:v>
                </c:pt>
                <c:pt idx="9">
                  <c:v>9799</c:v>
                </c:pt>
                <c:pt idx="10">
                  <c:v>6909</c:v>
                </c:pt>
                <c:pt idx="11">
                  <c:v>6445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2D-4C49-8CF4-0404D2242DB9}"/>
            </c:ext>
          </c:extLst>
        </c:ser>
        <c:ser>
          <c:idx val="3"/>
          <c:order val="3"/>
          <c:tx>
            <c:strRef>
              <c:f>Kopā!$B$7</c:f>
              <c:strCache>
                <c:ptCount val="1"/>
                <c:pt idx="0">
                  <c:v>Elektroniski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Kopā!#REF!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2D-4C49-8CF4-0404D2242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326568"/>
        <c:axId val="139888504"/>
      </c:lineChart>
      <c:catAx>
        <c:axId val="13932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39888504"/>
        <c:crosses val="autoZero"/>
        <c:auto val="1"/>
        <c:lblAlgn val="ctr"/>
        <c:lblOffset val="100"/>
        <c:noMultiLvlLbl val="0"/>
      </c:catAx>
      <c:valAx>
        <c:axId val="13988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3932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Iedzīvotāju konsultēšana,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Kopā!$B$10</c:f>
              <c:strCache>
                <c:ptCount val="1"/>
                <c:pt idx="0">
                  <c:v>Klātienē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Kopā!$C$10:$N$10</c:f>
              <c:numCache>
                <c:formatCode>General</c:formatCode>
                <c:ptCount val="12"/>
                <c:pt idx="0">
                  <c:v>328</c:v>
                </c:pt>
                <c:pt idx="1">
                  <c:v>292</c:v>
                </c:pt>
                <c:pt idx="2">
                  <c:v>274</c:v>
                </c:pt>
                <c:pt idx="3">
                  <c:v>296</c:v>
                </c:pt>
                <c:pt idx="4">
                  <c:v>266</c:v>
                </c:pt>
                <c:pt idx="5">
                  <c:v>301</c:v>
                </c:pt>
                <c:pt idx="6">
                  <c:v>314</c:v>
                </c:pt>
                <c:pt idx="7">
                  <c:v>376</c:v>
                </c:pt>
                <c:pt idx="8">
                  <c:v>353</c:v>
                </c:pt>
                <c:pt idx="9">
                  <c:v>347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4-4300-8B03-07E90C8147A2}"/>
            </c:ext>
          </c:extLst>
        </c:ser>
        <c:ser>
          <c:idx val="1"/>
          <c:order val="1"/>
          <c:tx>
            <c:strRef>
              <c:f>Kopā!$B$11</c:f>
              <c:strCache>
                <c:ptCount val="1"/>
                <c:pt idx="0">
                  <c:v>Pa tālruni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Kopā!$C$11:$N$11</c:f>
              <c:numCache>
                <c:formatCode>General</c:formatCode>
                <c:ptCount val="12"/>
                <c:pt idx="0">
                  <c:v>7545</c:v>
                </c:pt>
                <c:pt idx="1">
                  <c:v>6129</c:v>
                </c:pt>
                <c:pt idx="2">
                  <c:v>6359</c:v>
                </c:pt>
                <c:pt idx="3">
                  <c:v>5996</c:v>
                </c:pt>
                <c:pt idx="4">
                  <c:v>5779</c:v>
                </c:pt>
                <c:pt idx="5">
                  <c:v>5630</c:v>
                </c:pt>
                <c:pt idx="6">
                  <c:v>6295</c:v>
                </c:pt>
                <c:pt idx="7">
                  <c:v>5495</c:v>
                </c:pt>
                <c:pt idx="8">
                  <c:v>5774</c:v>
                </c:pt>
                <c:pt idx="9">
                  <c:v>4266</c:v>
                </c:pt>
                <c:pt idx="10">
                  <c:v>4023</c:v>
                </c:pt>
                <c:pt idx="11">
                  <c:v>5135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4-4300-8B03-07E90C8147A2}"/>
            </c:ext>
          </c:extLst>
        </c:ser>
        <c:ser>
          <c:idx val="2"/>
          <c:order val="2"/>
          <c:tx>
            <c:strRef>
              <c:f>Kopā!$B$12</c:f>
              <c:strCache>
                <c:ptCount val="1"/>
                <c:pt idx="0">
                  <c:v>Pa pastu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Kopā!$C$12:$N$12</c:f>
              <c:numCache>
                <c:formatCode>General</c:formatCode>
                <c:ptCount val="12"/>
                <c:pt idx="0">
                  <c:v>218</c:v>
                </c:pt>
                <c:pt idx="1">
                  <c:v>160</c:v>
                </c:pt>
                <c:pt idx="2">
                  <c:v>180</c:v>
                </c:pt>
                <c:pt idx="3">
                  <c:v>187</c:v>
                </c:pt>
                <c:pt idx="4">
                  <c:v>143</c:v>
                </c:pt>
                <c:pt idx="5">
                  <c:v>194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64-4300-8B03-07E90C8147A2}"/>
            </c:ext>
          </c:extLst>
        </c:ser>
        <c:ser>
          <c:idx val="3"/>
          <c:order val="3"/>
          <c:tx>
            <c:strRef>
              <c:f>Kopā!$B$13</c:f>
              <c:strCache>
                <c:ptCount val="1"/>
                <c:pt idx="0">
                  <c:v>Elektroniski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Kopā!$C$13:$N$13</c:f>
              <c:numCache>
                <c:formatCode>General</c:formatCode>
                <c:ptCount val="12"/>
                <c:pt idx="0">
                  <c:v>1315</c:v>
                </c:pt>
                <c:pt idx="1">
                  <c:v>957</c:v>
                </c:pt>
                <c:pt idx="2">
                  <c:v>1048</c:v>
                </c:pt>
                <c:pt idx="3">
                  <c:v>890</c:v>
                </c:pt>
                <c:pt idx="4">
                  <c:v>908</c:v>
                </c:pt>
                <c:pt idx="5">
                  <c:v>904</c:v>
                </c:pt>
                <c:pt idx="6">
                  <c:v>1063</c:v>
                </c:pt>
                <c:pt idx="7">
                  <c:v>970</c:v>
                </c:pt>
                <c:pt idx="8">
                  <c:v>1114</c:v>
                </c:pt>
                <c:pt idx="9">
                  <c:v>1073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64-4300-8B03-07E90C814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698992"/>
        <c:axId val="140699384"/>
      </c:lineChart>
      <c:catAx>
        <c:axId val="140698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0699384"/>
        <c:crosses val="autoZero"/>
        <c:auto val="1"/>
        <c:lblAlgn val="ctr"/>
        <c:lblOffset val="100"/>
        <c:noMultiLvlLbl val="0"/>
      </c:catAx>
      <c:valAx>
        <c:axId val="140699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0698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Recepšu izplatīšana, 2025</a:t>
            </a:r>
            <a:endParaRPr lang="en-US"/>
          </a:p>
        </c:rich>
      </c:tx>
      <c:layout>
        <c:manualLayout>
          <c:xMode val="edge"/>
          <c:yMode val="edge"/>
          <c:x val="0.25986053752086519"/>
          <c:y val="6.32768586776488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Kopā!$B$16</c:f>
              <c:strCache>
                <c:ptCount val="1"/>
                <c:pt idx="0">
                  <c:v>Klātienē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Kopā!$C$16:$N$16</c:f>
              <c:numCache>
                <c:formatCode>General</c:formatCode>
                <c:ptCount val="12"/>
                <c:pt idx="0">
                  <c:v>84</c:v>
                </c:pt>
                <c:pt idx="1">
                  <c:v>49</c:v>
                </c:pt>
                <c:pt idx="2">
                  <c:v>60</c:v>
                </c:pt>
                <c:pt idx="3">
                  <c:v>48</c:v>
                </c:pt>
                <c:pt idx="4">
                  <c:v>41</c:v>
                </c:pt>
                <c:pt idx="5">
                  <c:v>39</c:v>
                </c:pt>
                <c:pt idx="6">
                  <c:v>49</c:v>
                </c:pt>
                <c:pt idx="7">
                  <c:v>42</c:v>
                </c:pt>
                <c:pt idx="8">
                  <c:v>49</c:v>
                </c:pt>
                <c:pt idx="9">
                  <c:v>48</c:v>
                </c:pt>
                <c:pt idx="10">
                  <c:v>40</c:v>
                </c:pt>
                <c:pt idx="11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0-49DC-9AF8-5556549DF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700168"/>
        <c:axId val="140697032"/>
      </c:lineChart>
      <c:catAx>
        <c:axId val="1407001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0697032"/>
        <c:crosses val="autoZero"/>
        <c:auto val="1"/>
        <c:lblAlgn val="ctr"/>
        <c:lblOffset val="100"/>
        <c:noMultiLvlLbl val="0"/>
      </c:catAx>
      <c:valAx>
        <c:axId val="140697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0700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Kompensējamo zāļu saraksts,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Kopā!$B$22</c:f>
              <c:strCache>
                <c:ptCount val="1"/>
                <c:pt idx="0">
                  <c:v>Klātienē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Kopā!$C$22:$N$22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8-43A5-A2FB-4AF6F397A289}"/>
            </c:ext>
          </c:extLst>
        </c:ser>
        <c:ser>
          <c:idx val="1"/>
          <c:order val="1"/>
          <c:tx>
            <c:strRef>
              <c:f>Kopā!$B$25</c:f>
              <c:strCache>
                <c:ptCount val="1"/>
                <c:pt idx="0">
                  <c:v>Elektroniski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Kopā!$C$25:$N$25</c:f>
              <c:numCache>
                <c:formatCode>General</c:formatCode>
                <c:ptCount val="12"/>
                <c:pt idx="0">
                  <c:v>10</c:v>
                </c:pt>
                <c:pt idx="1">
                  <c:v>27</c:v>
                </c:pt>
                <c:pt idx="2">
                  <c:v>11</c:v>
                </c:pt>
                <c:pt idx="3">
                  <c:v>7</c:v>
                </c:pt>
                <c:pt idx="4">
                  <c:v>27</c:v>
                </c:pt>
                <c:pt idx="5">
                  <c:v>28</c:v>
                </c:pt>
                <c:pt idx="6">
                  <c:v>7</c:v>
                </c:pt>
                <c:pt idx="7">
                  <c:v>24</c:v>
                </c:pt>
                <c:pt idx="8">
                  <c:v>10</c:v>
                </c:pt>
                <c:pt idx="9">
                  <c:v>20</c:v>
                </c:pt>
                <c:pt idx="10">
                  <c:v>32</c:v>
                </c:pt>
                <c:pt idx="1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8-43A5-A2FB-4AF6F397A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697816"/>
        <c:axId val="140698208"/>
      </c:lineChart>
      <c:catAx>
        <c:axId val="140697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0698208"/>
        <c:crosses val="autoZero"/>
        <c:auto val="1"/>
        <c:lblAlgn val="ctr"/>
        <c:lblOffset val="100"/>
        <c:noMultiLvlLbl val="0"/>
      </c:catAx>
      <c:valAx>
        <c:axId val="14069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0697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S1</a:t>
            </a:r>
            <a:r>
              <a:rPr lang="lv-LV" baseline="0"/>
              <a:t> veidlapu izsniegšana LV budžets, 2025</a:t>
            </a:r>
            <a:endParaRPr lang="lv-L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Kopā!$B$40</c:f>
              <c:strCache>
                <c:ptCount val="1"/>
                <c:pt idx="0">
                  <c:v>Klātienē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Kopā!$C$40:$N$40</c:f>
              <c:numCache>
                <c:formatCode>General</c:formatCode>
                <c:ptCount val="12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7</c:v>
                </c:pt>
                <c:pt idx="5">
                  <c:v>6</c:v>
                </c:pt>
                <c:pt idx="6">
                  <c:v>22</c:v>
                </c:pt>
                <c:pt idx="7">
                  <c:v>17</c:v>
                </c:pt>
                <c:pt idx="8">
                  <c:v>11</c:v>
                </c:pt>
                <c:pt idx="9">
                  <c:v>8</c:v>
                </c:pt>
                <c:pt idx="10">
                  <c:v>11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E-46BA-AF4F-9640F16A7BB0}"/>
            </c:ext>
          </c:extLst>
        </c:ser>
        <c:ser>
          <c:idx val="1"/>
          <c:order val="1"/>
          <c:tx>
            <c:strRef>
              <c:f>Kopā!$B$42</c:f>
              <c:strCache>
                <c:ptCount val="1"/>
                <c:pt idx="0">
                  <c:v>Pa pastu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Kopā!$C$42:$N$42</c:f>
              <c:numCache>
                <c:formatCode>General</c:formatCode>
                <c:ptCount val="12"/>
                <c:pt idx="0">
                  <c:v>10</c:v>
                </c:pt>
                <c:pt idx="1">
                  <c:v>7</c:v>
                </c:pt>
                <c:pt idx="2">
                  <c:v>17</c:v>
                </c:pt>
                <c:pt idx="3">
                  <c:v>14</c:v>
                </c:pt>
                <c:pt idx="4">
                  <c:v>10</c:v>
                </c:pt>
                <c:pt idx="5">
                  <c:v>14</c:v>
                </c:pt>
                <c:pt idx="6">
                  <c:v>19</c:v>
                </c:pt>
                <c:pt idx="7">
                  <c:v>4</c:v>
                </c:pt>
                <c:pt idx="8">
                  <c:v>11</c:v>
                </c:pt>
                <c:pt idx="9">
                  <c:v>14</c:v>
                </c:pt>
                <c:pt idx="10">
                  <c:v>7</c:v>
                </c:pt>
                <c:pt idx="1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E-46BA-AF4F-9640F16A7BB0}"/>
            </c:ext>
          </c:extLst>
        </c:ser>
        <c:ser>
          <c:idx val="2"/>
          <c:order val="2"/>
          <c:tx>
            <c:strRef>
              <c:f>Kopā!$B$43</c:f>
              <c:strCache>
                <c:ptCount val="1"/>
                <c:pt idx="0">
                  <c:v>Elektroniski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Kopā!$C$43:$N$43</c:f>
              <c:numCache>
                <c:formatCode>General</c:formatCode>
                <c:ptCount val="12"/>
                <c:pt idx="0">
                  <c:v>48</c:v>
                </c:pt>
                <c:pt idx="1">
                  <c:v>35</c:v>
                </c:pt>
                <c:pt idx="2">
                  <c:v>32</c:v>
                </c:pt>
                <c:pt idx="3">
                  <c:v>41</c:v>
                </c:pt>
                <c:pt idx="4">
                  <c:v>45</c:v>
                </c:pt>
                <c:pt idx="5">
                  <c:v>77</c:v>
                </c:pt>
                <c:pt idx="6">
                  <c:v>92</c:v>
                </c:pt>
                <c:pt idx="7">
                  <c:v>70</c:v>
                </c:pt>
                <c:pt idx="8">
                  <c:v>54</c:v>
                </c:pt>
                <c:pt idx="9">
                  <c:v>60</c:v>
                </c:pt>
                <c:pt idx="10">
                  <c:v>25</c:v>
                </c:pt>
                <c:pt idx="11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BE-46BA-AF4F-9640F16A7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936584"/>
        <c:axId val="140940112"/>
      </c:lineChart>
      <c:catAx>
        <c:axId val="1409365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0940112"/>
        <c:crosses val="autoZero"/>
        <c:auto val="1"/>
        <c:lblAlgn val="ctr"/>
        <c:lblOffset val="100"/>
        <c:noMultiLvlLbl val="0"/>
      </c:catAx>
      <c:valAx>
        <c:axId val="14094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0936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S1 veidlapas izsniedz ES, EEZ, Šveice,</a:t>
            </a:r>
            <a:r>
              <a:rPr lang="lv-LV" baseline="0"/>
              <a:t> </a:t>
            </a:r>
            <a:r>
              <a:rPr lang="lv-LV"/>
              <a:t>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Kopā!$B$58</c:f>
              <c:strCache>
                <c:ptCount val="1"/>
                <c:pt idx="0">
                  <c:v>Klātienē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Kopā!$C$58:$N$58</c:f>
              <c:numCache>
                <c:formatCode>General</c:formatCode>
                <c:ptCount val="12"/>
                <c:pt idx="0">
                  <c:v>4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4-4CF7-A815-B14619C37B65}"/>
            </c:ext>
          </c:extLst>
        </c:ser>
        <c:ser>
          <c:idx val="1"/>
          <c:order val="1"/>
          <c:tx>
            <c:strRef>
              <c:f>Kopā!$B$60</c:f>
              <c:strCache>
                <c:ptCount val="1"/>
                <c:pt idx="0">
                  <c:v>Pa pastu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Kopā!$C$60:$N$60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2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4-4CF7-A815-B14619C37B65}"/>
            </c:ext>
          </c:extLst>
        </c:ser>
        <c:ser>
          <c:idx val="2"/>
          <c:order val="2"/>
          <c:tx>
            <c:strRef>
              <c:f>Kopā!$B$61</c:f>
              <c:strCache>
                <c:ptCount val="1"/>
                <c:pt idx="0">
                  <c:v>Elektroniski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Kopā!$C$61:$N$61</c:f>
              <c:numCache>
                <c:formatCode>General</c:formatCode>
                <c:ptCount val="12"/>
                <c:pt idx="0">
                  <c:v>86</c:v>
                </c:pt>
                <c:pt idx="1">
                  <c:v>74</c:v>
                </c:pt>
                <c:pt idx="2">
                  <c:v>121</c:v>
                </c:pt>
                <c:pt idx="3">
                  <c:v>62</c:v>
                </c:pt>
                <c:pt idx="4">
                  <c:v>123</c:v>
                </c:pt>
                <c:pt idx="5">
                  <c:v>88</c:v>
                </c:pt>
                <c:pt idx="6">
                  <c:v>101</c:v>
                </c:pt>
                <c:pt idx="7">
                  <c:v>91</c:v>
                </c:pt>
                <c:pt idx="8">
                  <c:v>137</c:v>
                </c:pt>
                <c:pt idx="9">
                  <c:v>139</c:v>
                </c:pt>
                <c:pt idx="10">
                  <c:v>119</c:v>
                </c:pt>
                <c:pt idx="11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A4-4CF7-A815-B14619C37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938936"/>
        <c:axId val="140933056"/>
      </c:lineChart>
      <c:catAx>
        <c:axId val="1409389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0933056"/>
        <c:crosses val="autoZero"/>
        <c:auto val="1"/>
        <c:lblAlgn val="ctr"/>
        <c:lblOffset val="100"/>
        <c:noMultiLvlLbl val="0"/>
      </c:catAx>
      <c:valAx>
        <c:axId val="14093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0938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EVAK sertifikāts,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Kopā!$B$64</c:f>
              <c:strCache>
                <c:ptCount val="1"/>
                <c:pt idx="0">
                  <c:v>Klātienē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Kopā!$C$64:$N$64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4-4043-AACF-38EA74403B92}"/>
            </c:ext>
          </c:extLst>
        </c:ser>
        <c:ser>
          <c:idx val="1"/>
          <c:order val="1"/>
          <c:tx>
            <c:strRef>
              <c:f>Kopā!$B$66</c:f>
              <c:strCache>
                <c:ptCount val="1"/>
                <c:pt idx="0">
                  <c:v>Pa pastu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Kopā!$C$66:$N$66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4-4043-AACF-38EA74403B92}"/>
            </c:ext>
          </c:extLst>
        </c:ser>
        <c:ser>
          <c:idx val="2"/>
          <c:order val="2"/>
          <c:tx>
            <c:strRef>
              <c:f>Kopā!$B$67</c:f>
              <c:strCache>
                <c:ptCount val="1"/>
                <c:pt idx="0">
                  <c:v>Elektroniski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Kopā!$C$67:$N$67</c:f>
              <c:numCache>
                <c:formatCode>General</c:formatCode>
                <c:ptCount val="12"/>
                <c:pt idx="0">
                  <c:v>109</c:v>
                </c:pt>
                <c:pt idx="1">
                  <c:v>76</c:v>
                </c:pt>
                <c:pt idx="2">
                  <c:v>99</c:v>
                </c:pt>
                <c:pt idx="3">
                  <c:v>95</c:v>
                </c:pt>
                <c:pt idx="4">
                  <c:v>85</c:v>
                </c:pt>
                <c:pt idx="5">
                  <c:v>83</c:v>
                </c:pt>
                <c:pt idx="6">
                  <c:v>104</c:v>
                </c:pt>
                <c:pt idx="7">
                  <c:v>95</c:v>
                </c:pt>
                <c:pt idx="8">
                  <c:v>98</c:v>
                </c:pt>
                <c:pt idx="9">
                  <c:v>117</c:v>
                </c:pt>
                <c:pt idx="10">
                  <c:v>101</c:v>
                </c:pt>
                <c:pt idx="11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F4-4043-AACF-38EA74403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932664"/>
        <c:axId val="140936976"/>
      </c:lineChart>
      <c:catAx>
        <c:axId val="1409326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0936976"/>
        <c:crosses val="autoZero"/>
        <c:auto val="1"/>
        <c:lblAlgn val="ctr"/>
        <c:lblOffset val="100"/>
        <c:noMultiLvlLbl val="0"/>
      </c:catAx>
      <c:valAx>
        <c:axId val="14093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0932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EVAK sertifikāts ES, EEZ, Šveice,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3826001129640509E-2"/>
          <c:y val="0.2091049571107618"/>
          <c:w val="0.90961184704374054"/>
          <c:h val="0.51352643515696761"/>
        </c:manualLayout>
      </c:layout>
      <c:lineChart>
        <c:grouping val="standard"/>
        <c:varyColors val="0"/>
        <c:ser>
          <c:idx val="0"/>
          <c:order val="0"/>
          <c:tx>
            <c:strRef>
              <c:f>Kopā!$B$73</c:f>
              <c:strCache>
                <c:ptCount val="1"/>
                <c:pt idx="0">
                  <c:v>Elektroniski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Kopā!$C$73:$N$73</c:f>
              <c:numCache>
                <c:formatCode>General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2</c:v>
                </c:pt>
                <c:pt idx="3">
                  <c:v>88</c:v>
                </c:pt>
                <c:pt idx="4">
                  <c:v>62</c:v>
                </c:pt>
                <c:pt idx="5">
                  <c:v>9</c:v>
                </c:pt>
                <c:pt idx="6">
                  <c:v>5</c:v>
                </c:pt>
                <c:pt idx="7">
                  <c:v>96</c:v>
                </c:pt>
                <c:pt idx="8">
                  <c:v>19</c:v>
                </c:pt>
                <c:pt idx="9">
                  <c:v>82</c:v>
                </c:pt>
                <c:pt idx="10">
                  <c:v>138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D-46F1-9B87-BB957B1AE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934232"/>
        <c:axId val="140934624"/>
      </c:lineChart>
      <c:catAx>
        <c:axId val="1409342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0934624"/>
        <c:crosses val="autoZero"/>
        <c:auto val="1"/>
        <c:lblAlgn val="ctr"/>
        <c:lblOffset val="100"/>
        <c:noMultiLvlLbl val="0"/>
      </c:catAx>
      <c:valAx>
        <c:axId val="14093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0934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7273104041847227"/>
          <c:y val="0.86987978228434537"/>
          <c:w val="0.18662861902823047"/>
          <c:h val="9.5138065480722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Starpvalstu</a:t>
            </a:r>
            <a:r>
              <a:rPr lang="lv-LV" baseline="0"/>
              <a:t> norēķini,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008150653259172E-2"/>
          <c:y val="0.21595342066957787"/>
          <c:w val="0.88111834792778876"/>
          <c:h val="0.49759378330983739"/>
        </c:manualLayout>
      </c:layout>
      <c:lineChart>
        <c:grouping val="standard"/>
        <c:varyColors val="0"/>
        <c:ser>
          <c:idx val="0"/>
          <c:order val="0"/>
          <c:tx>
            <c:strRef>
              <c:f>Kopā!$B$90</c:f>
              <c:strCache>
                <c:ptCount val="1"/>
                <c:pt idx="0">
                  <c:v>Pa pastu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Kopā!$C$90:$N$90</c:f>
              <c:numCache>
                <c:formatCode>General</c:formatCode>
                <c:ptCount val="12"/>
                <c:pt idx="0">
                  <c:v>159</c:v>
                </c:pt>
                <c:pt idx="1">
                  <c:v>128</c:v>
                </c:pt>
                <c:pt idx="2">
                  <c:v>214</c:v>
                </c:pt>
                <c:pt idx="3">
                  <c:v>26</c:v>
                </c:pt>
                <c:pt idx="4">
                  <c:v>340</c:v>
                </c:pt>
                <c:pt idx="5">
                  <c:v>113</c:v>
                </c:pt>
                <c:pt idx="6">
                  <c:v>342</c:v>
                </c:pt>
                <c:pt idx="7">
                  <c:v>0</c:v>
                </c:pt>
                <c:pt idx="8">
                  <c:v>385</c:v>
                </c:pt>
                <c:pt idx="9">
                  <c:v>9</c:v>
                </c:pt>
                <c:pt idx="10">
                  <c:v>36</c:v>
                </c:pt>
                <c:pt idx="11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B-43CC-9594-4BA0E9E8AB86}"/>
            </c:ext>
          </c:extLst>
        </c:ser>
        <c:ser>
          <c:idx val="1"/>
          <c:order val="1"/>
          <c:tx>
            <c:strRef>
              <c:f>Kopā!$B$91</c:f>
              <c:strCache>
                <c:ptCount val="1"/>
                <c:pt idx="0">
                  <c:v>Elektroniski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Kopā!$C$91:$N$91</c:f>
              <c:numCache>
                <c:formatCode>General</c:formatCode>
                <c:ptCount val="12"/>
                <c:pt idx="0">
                  <c:v>728</c:v>
                </c:pt>
                <c:pt idx="1">
                  <c:v>1122</c:v>
                </c:pt>
                <c:pt idx="2">
                  <c:v>1628</c:v>
                </c:pt>
                <c:pt idx="3">
                  <c:v>1858</c:v>
                </c:pt>
                <c:pt idx="4">
                  <c:v>471</c:v>
                </c:pt>
                <c:pt idx="5">
                  <c:v>2412</c:v>
                </c:pt>
                <c:pt idx="6">
                  <c:v>975</c:v>
                </c:pt>
                <c:pt idx="7">
                  <c:v>1219</c:v>
                </c:pt>
                <c:pt idx="8">
                  <c:v>2157</c:v>
                </c:pt>
                <c:pt idx="9">
                  <c:v>2611</c:v>
                </c:pt>
                <c:pt idx="10">
                  <c:v>1080</c:v>
                </c:pt>
                <c:pt idx="11">
                  <c:v>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7-4C51-B42E-9743687DA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935408"/>
        <c:axId val="140937760"/>
      </c:lineChart>
      <c:catAx>
        <c:axId val="1409354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0937760"/>
        <c:crosses val="autoZero"/>
        <c:auto val="1"/>
        <c:lblAlgn val="ctr"/>
        <c:lblOffset val="100"/>
        <c:noMultiLvlLbl val="0"/>
      </c:catAx>
      <c:valAx>
        <c:axId val="14093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0935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147072249715014"/>
          <c:y val="0.85870416852915232"/>
          <c:w val="0.51025443952135485"/>
          <c:h val="9.47165010487226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95250</xdr:colOff>
      <xdr:row>2</xdr:row>
      <xdr:rowOff>28574</xdr:rowOff>
    </xdr:from>
    <xdr:to>
      <xdr:col>26</xdr:col>
      <xdr:colOff>152400</xdr:colOff>
      <xdr:row>14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152400</xdr:colOff>
      <xdr:row>2</xdr:row>
      <xdr:rowOff>16668</xdr:rowOff>
    </xdr:from>
    <xdr:to>
      <xdr:col>34</xdr:col>
      <xdr:colOff>316706</xdr:colOff>
      <xdr:row>14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95249</xdr:colOff>
      <xdr:row>15</xdr:row>
      <xdr:rowOff>71437</xdr:rowOff>
    </xdr:from>
    <xdr:to>
      <xdr:col>26</xdr:col>
      <xdr:colOff>142874</xdr:colOff>
      <xdr:row>24</xdr:row>
      <xdr:rowOff>47625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161924</xdr:colOff>
      <xdr:row>15</xdr:row>
      <xdr:rowOff>71438</xdr:rowOff>
    </xdr:from>
    <xdr:to>
      <xdr:col>34</xdr:col>
      <xdr:colOff>278605</xdr:colOff>
      <xdr:row>24</xdr:row>
      <xdr:rowOff>52389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85724</xdr:colOff>
      <xdr:row>24</xdr:row>
      <xdr:rowOff>102394</xdr:rowOff>
    </xdr:from>
    <xdr:to>
      <xdr:col>26</xdr:col>
      <xdr:colOff>166688</xdr:colOff>
      <xdr:row>42</xdr:row>
      <xdr:rowOff>130969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161925</xdr:colOff>
      <xdr:row>24</xdr:row>
      <xdr:rowOff>88106</xdr:rowOff>
    </xdr:from>
    <xdr:to>
      <xdr:col>34</xdr:col>
      <xdr:colOff>230981</xdr:colOff>
      <xdr:row>42</xdr:row>
      <xdr:rowOff>142875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88105</xdr:colOff>
      <xdr:row>43</xdr:row>
      <xdr:rowOff>2382</xdr:rowOff>
    </xdr:from>
    <xdr:to>
      <xdr:col>26</xdr:col>
      <xdr:colOff>166688</xdr:colOff>
      <xdr:row>54</xdr:row>
      <xdr:rowOff>164307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185738</xdr:colOff>
      <xdr:row>42</xdr:row>
      <xdr:rowOff>188117</xdr:rowOff>
    </xdr:from>
    <xdr:to>
      <xdr:col>34</xdr:col>
      <xdr:colOff>235744</xdr:colOff>
      <xdr:row>54</xdr:row>
      <xdr:rowOff>154780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69055</xdr:colOff>
      <xdr:row>55</xdr:row>
      <xdr:rowOff>11907</xdr:rowOff>
    </xdr:from>
    <xdr:to>
      <xdr:col>26</xdr:col>
      <xdr:colOff>166688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VP_pakalpojumi/1_EVAK/VPP_Statistika/KAC%20Dienesta%20valsts%20p&#257;rvaldes%20pakalpojumu%20saraksts_Pielikums%20Nr3%20(002).xlsx" TargetMode="External"/><Relationship Id="rId1" Type="http://schemas.openxmlformats.org/officeDocument/2006/relationships/externalLinkPath" Target="/VP_pakalpojumi/1_EVAK/VPP_Statistika/KAC%20Dienesta%20valsts%20p&#257;rvaldes%20pakalpojumu%20saraksts_Pielikums%20Nr3%20(002)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VP_pakalpojumi/14_EVAK_sertifikats/VPP_Statistika/VPP_Statistika_EVAK_AS.xlsx" TargetMode="External"/><Relationship Id="rId1" Type="http://schemas.openxmlformats.org/officeDocument/2006/relationships/externalLinkPath" Target="/VP_pakalpojumi/14_EVAK_sertifikats/VPP_Statistika/VPP_Statistika_EVAK_AS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VP_pakalpojumi/15_EVAK_sertifikats_ES_EEZ_Sveice/VPP_Statistika/VPP_statistika_E107_IZ.xlsx" TargetMode="External"/><Relationship Id="rId1" Type="http://schemas.openxmlformats.org/officeDocument/2006/relationships/externalLinkPath" Target="/VP_pakalpojumi/15_EVAK_sertifikats_ES_EEZ_Sveice/VPP_Statistika/VPP_statistika_E107_IZ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VP_pakalpojumi/16_Izdevumu_atmaksa_ES_EEZ_Sveice_tarifi/VPP_Statistika/Izd.atmaksa.xlsx" TargetMode="External"/><Relationship Id="rId1" Type="http://schemas.openxmlformats.org/officeDocument/2006/relationships/externalLinkPath" Target="/VP_pakalpojumi/16_Izdevumu_atmaksa_ES_EEZ_Sveice_tarifi/VPP_Statistika/Izd.atmaksa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VP_pakalpojumi/17_Izdevumu_atmaksa_LV_tarifi/VPP_Statistika/VPP_statistika_LV_tarifi.xlsx" TargetMode="External"/><Relationship Id="rId1" Type="http://schemas.openxmlformats.org/officeDocument/2006/relationships/externalLinkPath" Target="/VP_pakalpojumi/17_Izdevumu_atmaksa_LV_tarifi/VPP_Statistika/VPP_statistika_LV_tarifi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VP_pakalpojumi/19_Starpvalstu_norekini/VPP_Statistika/VPP_statistika_Starpvalstu%20nor&#275;&#311;ini.xlsx" TargetMode="External"/><Relationship Id="rId1" Type="http://schemas.openxmlformats.org/officeDocument/2006/relationships/externalLinkPath" Target="/VP_pakalpojumi/19_Starpvalstu_norekini/VPP_Statistika/VPP_statistika_Starpvalstu%20nor&#275;&#311;ini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VP_pakalpojumi/20_IR_LR_ligums/VPP_Statistika/VPP_statistika_IR_LR_l&#299;gums.xlsx" TargetMode="External"/><Relationship Id="rId1" Type="http://schemas.openxmlformats.org/officeDocument/2006/relationships/externalLinkPath" Target="/VP_pakalpojumi/20_IR_LR_ligums/VPP_Statistika/VPP_statistika_IR_LR_l&#299;gums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VP_pakalpojumi/21_Arstniecibas_riska_fonds/VPP_Statistika/Copy%20of%20Copy%20of%20Copy%20of%20Dienesta%20valsts%20p&#257;rvaldes%20pakalpojumu%20saraksts_Pielikums%20Nr3%20(002).xlsx" TargetMode="External"/><Relationship Id="rId1" Type="http://schemas.openxmlformats.org/officeDocument/2006/relationships/externalLinkPath" Target="/VP_pakalpojumi/21_Arstniecibas_riska_fonds/VPP_Statistika/Copy%20of%20Copy%20of%20Copy%20of%20Dienesta%20valsts%20p&#257;rvaldes%20pakalpojumu%20saraksts_Pielikums%20Nr3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VP_pakalpojumi/3_Recepsu_izplatisana/VPP_Statistika/Dienesta%20valsts%20p&#257;rvaldes%20pakalpojumu%20saraksts_Pielikums%20Nr3.xlsx" TargetMode="External"/><Relationship Id="rId1" Type="http://schemas.openxmlformats.org/officeDocument/2006/relationships/externalLinkPath" Target="/VP_pakalpojumi/3_Recepsu_izplatisana/VPP_Statistika/Dienesta%20valsts%20p&#257;rvaldes%20pakalpojumu%20saraksts_Pielikums%20Nr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VP_pakalpojumi/4_%20Valsts_kompensejamo_zalu_saraksts/VPP_Statistika/KZS_statistika_j&#363;lijs2018.xlsx" TargetMode="External"/><Relationship Id="rId1" Type="http://schemas.openxmlformats.org/officeDocument/2006/relationships/externalLinkPath" Target="/VP_pakalpojumi/4_%20Valsts_kompensejamo_zalu_saraksts/VPP_Statistika/KZS_statistika_j&#363;lijs2018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VP_pakalpojumi/5_%20Medicinas_pakalpojumi/VPP_Statistika/&#256;rstniec&#299;bas%20pakalpojumu%20deaprtamenta%20Dienesta%20valsts%20p&#257;rvaldes%20pakalpojumu%20saraksts.xlsx" TargetMode="External"/><Relationship Id="rId1" Type="http://schemas.openxmlformats.org/officeDocument/2006/relationships/externalLinkPath" Target="/VP_pakalpojumi/5_%20Medicinas_pakalpojumi/VPP_Statistika/&#256;rstniec&#299;bas%20pakalpojumu%20deaprtamenta%20Dienesta%20valsts%20p&#257;rvaldes%20pakalpojumu%20sarakst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VP_pakalpojumi/6_%20Kliniskas_vadlinijas/VPP_Statistika/Kl&#299;nisk&#257;s%20vdl&#299;nijas%20statistika_01_07_2018.xlsx" TargetMode="External"/><Relationship Id="rId1" Type="http://schemas.openxmlformats.org/officeDocument/2006/relationships/externalLinkPath" Target="/VP_pakalpojumi/6_%20Kliniskas_vadlinijas/VPP_Statistika/Kl&#299;nisk&#257;s%20vdl&#299;nijas%20statistika_01_07_2018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VP_pakalpojumi/6_%20Kliniskas_vadlinijas/VPP_Statistika/Kl&#299;nisk&#257;s%20vdl&#299;nijas%20statistika_17072018.xlsx" TargetMode="External"/><Relationship Id="rId1" Type="http://schemas.openxmlformats.org/officeDocument/2006/relationships/externalLinkPath" Target="/VP_pakalpojumi/6_%20Kliniskas_vadlinijas/VPP_Statistika/Kl&#299;nisk&#257;s%20vdl&#299;nijas%20statistika_17072018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VP_pakalpojumi/9_%20S2_no_LV_budzeta/VPP_Statistika/VPP_statistika_S2_no_LV_budzeta.xlsx" TargetMode="External"/><Relationship Id="rId1" Type="http://schemas.openxmlformats.org/officeDocument/2006/relationships/externalLinkPath" Target="/VP_pakalpojumi/9_%20S2_no_LV_budzeta/VPP_Statistika/VPP_statistika_S2_no_LV_budzeta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VP_pakalpojumi/10_%20S3_no_LV_budzeta/VPP_Statistika/VPP_statistika_S3iz.xlsx" TargetMode="External"/><Relationship Id="rId1" Type="http://schemas.openxmlformats.org/officeDocument/2006/relationships/externalLinkPath" Target="/VP_pakalpojumi/10_%20S3_no_LV_budzeta/VPP_Statistika/VPP_statistika_S3iz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VP_pakalpojumi/11_%20S1_izsniedz_ES_EEZ_Sveice/VPP_Statistika/Dienesta%20VPP%20statistika_S1_no_ES_EEZ_Sveices.xlsx" TargetMode="External"/><Relationship Id="rId1" Type="http://schemas.openxmlformats.org/officeDocument/2006/relationships/externalLinkPath" Target="/VP_pakalpojumi/11_%20S1_izsniedz_ES_EEZ_Sveice/VPP_Statistika/Dienesta%20VPP%20statistika_S1_no_ES_EEZ_Sve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 refreshError="1">
        <row r="2">
          <cell r="A2" t="str">
            <v>EVAK izsniegšana</v>
          </cell>
        </row>
        <row r="3">
          <cell r="O3">
            <v>0</v>
          </cell>
          <cell r="Q3" t="str">
            <v>VIS</v>
          </cell>
        </row>
        <row r="4">
          <cell r="O4">
            <v>0</v>
          </cell>
          <cell r="Q4">
            <v>0</v>
          </cell>
        </row>
        <row r="5">
          <cell r="O5">
            <v>0</v>
          </cell>
          <cell r="Q5" t="str">
            <v>pašu uzskaite</v>
          </cell>
        </row>
        <row r="6">
          <cell r="O6">
            <v>0</v>
          </cell>
          <cell r="Q6" t="str">
            <v>VIS</v>
          </cell>
        </row>
        <row r="8">
          <cell r="A8" t="str">
            <v>Iedzīvotāju konsultēšana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>
        <row r="3">
          <cell r="B3">
            <v>7</v>
          </cell>
          <cell r="O3">
            <v>0</v>
          </cell>
          <cell r="P3">
            <v>0</v>
          </cell>
        </row>
        <row r="5">
          <cell r="O5">
            <v>0</v>
          </cell>
          <cell r="P5">
            <v>0</v>
          </cell>
        </row>
        <row r="6">
          <cell r="O6">
            <v>0</v>
          </cell>
          <cell r="P6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>
        <row r="6">
          <cell r="B6">
            <v>3</v>
          </cell>
          <cell r="O6">
            <v>0</v>
          </cell>
          <cell r="P6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>
        <row r="4">
          <cell r="B4">
            <v>6.4</v>
          </cell>
          <cell r="O4">
            <v>0</v>
          </cell>
          <cell r="P4">
            <v>0</v>
          </cell>
        </row>
        <row r="6">
          <cell r="O6">
            <v>0</v>
          </cell>
          <cell r="P6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>
        <row r="5">
          <cell r="B5">
            <v>0</v>
          </cell>
          <cell r="O5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 refreshError="1">
        <row r="23">
          <cell r="Q23" t="str">
            <v>SSN reģistrs 2018_Ien_aktuāls</v>
          </cell>
        </row>
        <row r="29">
          <cell r="A29" t="str">
            <v>Starpvalstu norēķinu kopsumma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>
        <row r="21">
          <cell r="A21" t="str">
            <v>EE un LV līgums</v>
          </cell>
        </row>
        <row r="24">
          <cell r="O24">
            <v>0</v>
          </cell>
          <cell r="P24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>
        <row r="1">
          <cell r="F1" t="str">
            <v>Iesniegums Ārstniecības riska fondam</v>
          </cell>
        </row>
        <row r="4">
          <cell r="Q4" t="str">
            <v>Tabula_2018</v>
          </cell>
        </row>
        <row r="6">
          <cell r="Q6" t="str">
            <v>Tabula_2018</v>
          </cell>
        </row>
        <row r="7">
          <cell r="Q7" t="str">
            <v>Eldis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>
        <row r="3">
          <cell r="B3" t="str">
            <v>Recepšu izplatīšana ārstniecības iestādēm un ārstniecības personām</v>
          </cell>
        </row>
        <row r="4">
          <cell r="P4">
            <v>0</v>
          </cell>
        </row>
        <row r="5">
          <cell r="P5">
            <v>0</v>
          </cell>
          <cell r="Q5">
            <v>0</v>
          </cell>
        </row>
        <row r="6">
          <cell r="P6">
            <v>0</v>
          </cell>
          <cell r="Q6">
            <v>0</v>
          </cell>
        </row>
        <row r="7">
          <cell r="P7">
            <v>0</v>
          </cell>
          <cell r="Q7">
            <v>0</v>
          </cell>
        </row>
        <row r="8">
          <cell r="Q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 refreshError="1">
        <row r="2">
          <cell r="A2" t="str">
            <v>Zāļu iekļaušana valsts kompensējamo zāļu sarakstā</v>
          </cell>
        </row>
        <row r="3">
          <cell r="O3">
            <v>0</v>
          </cell>
          <cell r="P3">
            <v>0</v>
          </cell>
        </row>
        <row r="6">
          <cell r="O6">
            <v>0</v>
          </cell>
          <cell r="P6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>
        <row r="2">
          <cell r="A2" t="str">
            <v>Medicīnas pakalpojumu iekļaušana un tarifu pārrēķināšana</v>
          </cell>
        </row>
        <row r="6">
          <cell r="O6">
            <v>0</v>
          </cell>
          <cell r="P6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>
        <row r="1">
          <cell r="B1" t="str">
            <v>Pakalpojuma "Klīniskās vadlīnijas" statistika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>
        <row r="4">
          <cell r="B4">
            <v>0</v>
          </cell>
          <cell r="C4">
            <v>1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O4">
            <v>0</v>
          </cell>
          <cell r="P4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 refreshError="1">
        <row r="2">
          <cell r="A2" t="str">
            <v>S2 no LV budžeta</v>
          </cell>
        </row>
        <row r="3">
          <cell r="O3">
            <v>0</v>
          </cell>
          <cell r="P3">
            <v>0</v>
          </cell>
        </row>
        <row r="5">
          <cell r="O5">
            <v>0</v>
          </cell>
          <cell r="P5">
            <v>0</v>
          </cell>
        </row>
        <row r="6">
          <cell r="O6">
            <v>0</v>
          </cell>
          <cell r="P6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>
        <row r="29">
          <cell r="A29" t="str">
            <v>S1 veidlapas KOPĀ</v>
          </cell>
        </row>
        <row r="30">
          <cell r="O30">
            <v>0</v>
          </cell>
          <cell r="P30">
            <v>0</v>
          </cell>
        </row>
        <row r="32">
          <cell r="O32">
            <v>0</v>
          </cell>
          <cell r="P32">
            <v>0</v>
          </cell>
        </row>
        <row r="33">
          <cell r="O33">
            <v>0</v>
          </cell>
          <cell r="P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ta.gov.l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3"/>
  <sheetViews>
    <sheetView showGridLines="0" tabSelected="1" zoomScale="80" zoomScaleNormal="80" workbookViewId="0">
      <pane ySplit="2" topLeftCell="A68" activePane="bottomLeft" state="frozen"/>
      <selection pane="bottomLeft" activeCell="D89" sqref="D89"/>
    </sheetView>
  </sheetViews>
  <sheetFormatPr defaultColWidth="9.1796875" defaultRowHeight="14" x14ac:dyDescent="0.3"/>
  <cols>
    <col min="1" max="1" width="4.453125" style="35" customWidth="1"/>
    <col min="2" max="2" width="25.81640625" style="2" customWidth="1"/>
    <col min="3" max="3" width="7.54296875" style="2" customWidth="1"/>
    <col min="4" max="4" width="8.453125" style="2" customWidth="1"/>
    <col min="5" max="5" width="7.7265625" style="2" customWidth="1"/>
    <col min="6" max="6" width="8.26953125" style="2" customWidth="1"/>
    <col min="7" max="8" width="7.54296875" style="2" customWidth="1"/>
    <col min="9" max="9" width="8" style="2" customWidth="1"/>
    <col min="10" max="10" width="7.7265625" style="2" customWidth="1"/>
    <col min="11" max="15" width="9.7265625" style="2" customWidth="1"/>
    <col min="16" max="16" width="9.26953125" style="2" customWidth="1"/>
    <col min="17" max="17" width="9.1796875" style="2"/>
    <col min="18" max="18" width="28.1796875" style="2" customWidth="1"/>
    <col min="19" max="19" width="10.7265625" style="55" bestFit="1" customWidth="1"/>
    <col min="20" max="16384" width="9.1796875" style="2"/>
  </cols>
  <sheetData>
    <row r="1" spans="1:19" ht="30" customHeight="1" x14ac:dyDescent="0.3">
      <c r="B1" s="1"/>
      <c r="C1" s="68" t="s">
        <v>45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"/>
      <c r="P1" s="66" t="s">
        <v>35</v>
      </c>
      <c r="Q1" s="67"/>
      <c r="R1" s="70" t="s">
        <v>23</v>
      </c>
    </row>
    <row r="2" spans="1:19" ht="28" x14ac:dyDescent="0.3">
      <c r="A2" s="42" t="s">
        <v>20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16</v>
      </c>
      <c r="M2" s="5" t="s">
        <v>17</v>
      </c>
      <c r="N2" s="5" t="s">
        <v>18</v>
      </c>
      <c r="O2" s="5" t="s">
        <v>19</v>
      </c>
      <c r="P2" s="3" t="s">
        <v>5</v>
      </c>
      <c r="Q2" s="3" t="s">
        <v>6</v>
      </c>
      <c r="R2" s="71"/>
      <c r="S2" s="56"/>
    </row>
    <row r="3" spans="1:19" x14ac:dyDescent="0.3">
      <c r="A3" s="36">
        <v>1</v>
      </c>
      <c r="B3" s="16" t="str">
        <f>[1]Sheet1!$A$2</f>
        <v>EVAK izsniegšana</v>
      </c>
      <c r="C3" s="48"/>
      <c r="D3" s="48"/>
      <c r="E3" s="48"/>
      <c r="F3" s="48"/>
      <c r="G3" s="48"/>
      <c r="H3" s="47" t="s">
        <v>24</v>
      </c>
      <c r="I3" s="48"/>
      <c r="J3" s="48"/>
      <c r="K3" s="48"/>
      <c r="L3" s="48"/>
      <c r="M3" s="48"/>
      <c r="N3" s="49"/>
      <c r="O3" s="17"/>
      <c r="P3" s="18"/>
      <c r="Q3" s="19"/>
      <c r="R3" s="20"/>
    </row>
    <row r="4" spans="1:19" x14ac:dyDescent="0.3">
      <c r="B4" s="4" t="s">
        <v>1</v>
      </c>
      <c r="C4" s="52">
        <v>2534</v>
      </c>
      <c r="D4" s="52">
        <v>2168</v>
      </c>
      <c r="E4" s="52">
        <v>3305</v>
      </c>
      <c r="F4" s="52">
        <v>3663</v>
      </c>
      <c r="G4" s="52">
        <v>3414</v>
      </c>
      <c r="H4" s="52">
        <v>4365</v>
      </c>
      <c r="I4" s="52">
        <v>5795</v>
      </c>
      <c r="J4" s="52">
        <v>4322</v>
      </c>
      <c r="K4" s="52">
        <v>3740</v>
      </c>
      <c r="L4" s="52">
        <v>3342</v>
      </c>
      <c r="M4" s="52">
        <v>1870</v>
      </c>
      <c r="N4" s="52">
        <v>2096</v>
      </c>
      <c r="O4" s="10">
        <f>SUM(C4:N4)</f>
        <v>40614</v>
      </c>
      <c r="P4" s="5">
        <f>[1]Sheet1!$O$3</f>
        <v>0</v>
      </c>
      <c r="Q4" s="52"/>
      <c r="R4" s="1" t="str">
        <f>[1]Sheet1!$Q$3</f>
        <v>VIS</v>
      </c>
    </row>
    <row r="5" spans="1:19" x14ac:dyDescent="0.3">
      <c r="B5" s="4" t="s">
        <v>2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10">
        <f t="shared" ref="O5:O7" si="0">SUM(C5:N5)</f>
        <v>0</v>
      </c>
      <c r="P5" s="5">
        <f>[1]Sheet1!$O$4</f>
        <v>0</v>
      </c>
      <c r="Q5" s="52"/>
      <c r="R5" s="1">
        <f>[1]Sheet1!$Q$4</f>
        <v>0</v>
      </c>
    </row>
    <row r="6" spans="1:19" x14ac:dyDescent="0.3">
      <c r="B6" s="4" t="s">
        <v>3</v>
      </c>
      <c r="C6" s="52">
        <v>466</v>
      </c>
      <c r="D6" s="52">
        <v>403</v>
      </c>
      <c r="E6" s="52">
        <v>553</v>
      </c>
      <c r="F6" s="52">
        <v>466</v>
      </c>
      <c r="G6" s="52">
        <v>534</v>
      </c>
      <c r="H6" s="52">
        <v>421</v>
      </c>
      <c r="I6" s="52">
        <v>479</v>
      </c>
      <c r="J6" s="52">
        <v>485</v>
      </c>
      <c r="K6" s="52">
        <v>388</v>
      </c>
      <c r="L6" s="52">
        <v>341</v>
      </c>
      <c r="M6" s="52">
        <v>225</v>
      </c>
      <c r="N6" s="52">
        <v>279</v>
      </c>
      <c r="O6" s="10">
        <f t="shared" si="0"/>
        <v>5040</v>
      </c>
      <c r="P6" s="5">
        <f>[1]Sheet1!$O$5</f>
        <v>0</v>
      </c>
      <c r="Q6" s="52"/>
      <c r="R6" s="1" t="str">
        <f>[1]Sheet1!$Q$5</f>
        <v>pašu uzskaite</v>
      </c>
    </row>
    <row r="7" spans="1:19" x14ac:dyDescent="0.3">
      <c r="B7" s="4" t="s">
        <v>4</v>
      </c>
      <c r="C7" s="52">
        <v>9756</v>
      </c>
      <c r="D7" s="52">
        <v>9991</v>
      </c>
      <c r="E7" s="52">
        <v>14412</v>
      </c>
      <c r="F7" s="52">
        <v>13673</v>
      </c>
      <c r="G7" s="52">
        <v>12631</v>
      </c>
      <c r="H7" s="52">
        <v>12908</v>
      </c>
      <c r="I7" s="52">
        <v>13419</v>
      </c>
      <c r="J7" s="52">
        <v>9809</v>
      </c>
      <c r="K7" s="52">
        <v>10304</v>
      </c>
      <c r="L7" s="52">
        <v>9799</v>
      </c>
      <c r="M7" s="52">
        <v>6909</v>
      </c>
      <c r="N7" s="52">
        <v>6445</v>
      </c>
      <c r="O7" s="10">
        <f t="shared" si="0"/>
        <v>130056</v>
      </c>
      <c r="P7" s="5">
        <f>[1]Sheet1!$O$6</f>
        <v>0</v>
      </c>
      <c r="Q7" s="52"/>
      <c r="R7" s="1" t="str">
        <f>[1]Sheet1!$Q$6</f>
        <v>VIS</v>
      </c>
    </row>
    <row r="8" spans="1:19" x14ac:dyDescent="0.3">
      <c r="B8" s="28" t="s">
        <v>0</v>
      </c>
      <c r="C8" s="33">
        <f t="shared" ref="C8:N8" si="1">SUM(C4:C7)</f>
        <v>12756</v>
      </c>
      <c r="D8" s="33">
        <f t="shared" si="1"/>
        <v>12562</v>
      </c>
      <c r="E8" s="33">
        <f t="shared" si="1"/>
        <v>18270</v>
      </c>
      <c r="F8" s="33">
        <f t="shared" si="1"/>
        <v>17802</v>
      </c>
      <c r="G8" s="33">
        <f t="shared" si="1"/>
        <v>16579</v>
      </c>
      <c r="H8" s="33">
        <f t="shared" si="1"/>
        <v>17694</v>
      </c>
      <c r="I8" s="33">
        <f t="shared" si="1"/>
        <v>19693</v>
      </c>
      <c r="J8" s="33">
        <f t="shared" si="1"/>
        <v>14616</v>
      </c>
      <c r="K8" s="33">
        <f t="shared" si="1"/>
        <v>14432</v>
      </c>
      <c r="L8" s="33">
        <f t="shared" si="1"/>
        <v>13482</v>
      </c>
      <c r="M8" s="33">
        <f t="shared" si="1"/>
        <v>9004</v>
      </c>
      <c r="N8" s="33">
        <f t="shared" si="1"/>
        <v>8820</v>
      </c>
      <c r="O8" s="33">
        <f>SUM(C8:N8)</f>
        <v>175710</v>
      </c>
      <c r="P8" s="33">
        <f>SUM(P4:P7)</f>
        <v>0</v>
      </c>
      <c r="Q8" s="54">
        <f>SUM(Q4:Q7)</f>
        <v>0</v>
      </c>
      <c r="R8" s="1"/>
    </row>
    <row r="9" spans="1:19" x14ac:dyDescent="0.3">
      <c r="A9" s="36">
        <v>2</v>
      </c>
      <c r="B9" s="15" t="str">
        <f>[1]Sheet1!$A$8</f>
        <v>Iedzīvotāju konsultēšana</v>
      </c>
      <c r="C9" s="8"/>
      <c r="D9" s="9"/>
      <c r="E9" s="9"/>
      <c r="F9" s="9"/>
      <c r="G9" s="9"/>
      <c r="H9" s="45" t="s">
        <v>25</v>
      </c>
      <c r="I9" s="45"/>
      <c r="J9" s="9"/>
      <c r="K9" s="9"/>
      <c r="L9" s="9"/>
      <c r="M9" s="9"/>
      <c r="N9" s="9"/>
      <c r="O9" s="9"/>
      <c r="P9" s="9"/>
      <c r="Q9" s="9"/>
      <c r="R9" s="13"/>
    </row>
    <row r="10" spans="1:19" x14ac:dyDescent="0.3">
      <c r="B10" s="4" t="s">
        <v>1</v>
      </c>
      <c r="C10" s="59">
        <v>328</v>
      </c>
      <c r="D10" s="59">
        <v>292</v>
      </c>
      <c r="E10" s="59">
        <v>274</v>
      </c>
      <c r="F10" s="10">
        <v>296</v>
      </c>
      <c r="G10" s="10">
        <v>266</v>
      </c>
      <c r="H10" s="10">
        <v>301</v>
      </c>
      <c r="I10" s="10">
        <v>314</v>
      </c>
      <c r="J10" s="10">
        <v>376</v>
      </c>
      <c r="K10" s="10">
        <v>353</v>
      </c>
      <c r="L10" s="10">
        <v>347</v>
      </c>
      <c r="M10" s="10">
        <v>0</v>
      </c>
      <c r="N10" s="10">
        <v>0</v>
      </c>
      <c r="O10" s="10">
        <f>SUM(C10:N10)</f>
        <v>3147</v>
      </c>
      <c r="P10" s="10">
        <f>[1]Sheet1!$O$9</f>
        <v>0</v>
      </c>
      <c r="Q10" s="10"/>
      <c r="R10" s="1" t="s">
        <v>51</v>
      </c>
    </row>
    <row r="11" spans="1:19" x14ac:dyDescent="0.3">
      <c r="B11" s="4" t="s">
        <v>2</v>
      </c>
      <c r="C11" s="60">
        <v>7545</v>
      </c>
      <c r="D11" s="61">
        <v>6129</v>
      </c>
      <c r="E11" s="61">
        <v>6359</v>
      </c>
      <c r="F11" s="5">
        <v>5996</v>
      </c>
      <c r="G11" s="5">
        <v>5779</v>
      </c>
      <c r="H11" s="62">
        <v>5630</v>
      </c>
      <c r="I11" s="5">
        <v>6295</v>
      </c>
      <c r="J11" s="5">
        <v>5495</v>
      </c>
      <c r="K11" s="5">
        <v>5774</v>
      </c>
      <c r="L11" s="5">
        <v>4266</v>
      </c>
      <c r="M11" s="5">
        <v>4023</v>
      </c>
      <c r="N11" s="5">
        <v>5135</v>
      </c>
      <c r="O11" s="5">
        <f>SUM(C11:N11)</f>
        <v>68426</v>
      </c>
      <c r="P11" s="10">
        <f>[1]Sheet1!$O$10</f>
        <v>0</v>
      </c>
      <c r="Q11" s="10"/>
      <c r="R11" s="14" t="s">
        <v>37</v>
      </c>
    </row>
    <row r="12" spans="1:19" x14ac:dyDescent="0.3">
      <c r="B12" s="4" t="s">
        <v>3</v>
      </c>
      <c r="C12" s="52">
        <v>218</v>
      </c>
      <c r="D12" s="52">
        <v>160</v>
      </c>
      <c r="E12" s="52">
        <v>180</v>
      </c>
      <c r="F12" s="10">
        <v>187</v>
      </c>
      <c r="G12" s="10">
        <v>143</v>
      </c>
      <c r="H12" s="10">
        <v>194</v>
      </c>
      <c r="I12" s="5">
        <v>0</v>
      </c>
      <c r="J12" s="5">
        <v>0</v>
      </c>
      <c r="K12" s="5">
        <v>0</v>
      </c>
      <c r="L12" s="5">
        <v>0</v>
      </c>
      <c r="M12" s="52">
        <v>0</v>
      </c>
      <c r="N12" s="52">
        <v>0</v>
      </c>
      <c r="O12" s="5">
        <f t="shared" ref="O12" si="2">SUM(C12:N12)</f>
        <v>1082</v>
      </c>
      <c r="P12" s="10">
        <f>[1]Sheet1!$O$11</f>
        <v>0</v>
      </c>
      <c r="Q12" s="10"/>
      <c r="R12" s="14" t="s">
        <v>38</v>
      </c>
    </row>
    <row r="13" spans="1:19" x14ac:dyDescent="0.3">
      <c r="B13" s="4" t="s">
        <v>4</v>
      </c>
      <c r="C13" s="59">
        <v>1315</v>
      </c>
      <c r="D13" s="59">
        <v>957</v>
      </c>
      <c r="E13" s="59">
        <v>1048</v>
      </c>
      <c r="F13" s="5">
        <v>890</v>
      </c>
      <c r="G13" s="5">
        <v>908</v>
      </c>
      <c r="H13" s="5">
        <v>904</v>
      </c>
      <c r="I13" s="5">
        <v>1063</v>
      </c>
      <c r="J13" s="5">
        <v>970</v>
      </c>
      <c r="K13" s="5">
        <v>1114</v>
      </c>
      <c r="L13" s="5">
        <v>1073</v>
      </c>
      <c r="M13" s="5">
        <v>0</v>
      </c>
      <c r="N13" s="5">
        <v>0</v>
      </c>
      <c r="O13" s="5">
        <f>SUM(C13:N13)</f>
        <v>10242</v>
      </c>
      <c r="P13" s="10">
        <f>[1]Sheet1!$O$12</f>
        <v>0</v>
      </c>
      <c r="Q13" s="10"/>
      <c r="R13" s="1" t="s">
        <v>51</v>
      </c>
    </row>
    <row r="14" spans="1:19" x14ac:dyDescent="0.3">
      <c r="B14" s="28" t="s">
        <v>0</v>
      </c>
      <c r="C14" s="5">
        <f>SUM(C10:C13)</f>
        <v>9406</v>
      </c>
      <c r="D14" s="5">
        <f t="shared" ref="D14:N14" si="3">SUM(D10:D13)</f>
        <v>7538</v>
      </c>
      <c r="E14" s="5">
        <f t="shared" si="3"/>
        <v>7861</v>
      </c>
      <c r="F14" s="5">
        <f t="shared" si="3"/>
        <v>7369</v>
      </c>
      <c r="G14" s="5">
        <f t="shared" si="3"/>
        <v>7096</v>
      </c>
      <c r="H14" s="5">
        <f t="shared" si="3"/>
        <v>7029</v>
      </c>
      <c r="I14" s="5">
        <f t="shared" si="3"/>
        <v>7672</v>
      </c>
      <c r="J14" s="5">
        <f t="shared" si="3"/>
        <v>6841</v>
      </c>
      <c r="K14" s="5">
        <f t="shared" si="3"/>
        <v>7241</v>
      </c>
      <c r="L14" s="5">
        <f t="shared" si="3"/>
        <v>5686</v>
      </c>
      <c r="M14" s="5">
        <f t="shared" si="3"/>
        <v>4023</v>
      </c>
      <c r="N14" s="5">
        <f t="shared" si="3"/>
        <v>5135</v>
      </c>
      <c r="O14" s="5">
        <f>SUM(C14:N14)</f>
        <v>82897</v>
      </c>
      <c r="P14" s="32">
        <f>SUM(P10:P13)</f>
        <v>0</v>
      </c>
      <c r="Q14" s="34">
        <f>SUM(Q10:Q13)</f>
        <v>0</v>
      </c>
      <c r="R14" s="1"/>
    </row>
    <row r="15" spans="1:19" x14ac:dyDescent="0.3">
      <c r="A15" s="36">
        <v>3</v>
      </c>
      <c r="B15" s="15" t="str">
        <f>[2]Sheet1!$B$3</f>
        <v>Recepšu izplatīšana ārstniecības iestādēm un ārstniecības personām</v>
      </c>
      <c r="C15" s="8"/>
      <c r="D15" s="9"/>
      <c r="E15" s="9"/>
      <c r="F15" s="9"/>
      <c r="G15" s="9"/>
      <c r="H15" s="9"/>
      <c r="I15" s="45" t="s">
        <v>26</v>
      </c>
      <c r="J15" s="9"/>
      <c r="K15" s="9"/>
      <c r="L15" s="9"/>
      <c r="M15" s="9"/>
      <c r="N15" s="9"/>
      <c r="O15" s="9"/>
      <c r="P15" s="9"/>
      <c r="Q15" s="9"/>
      <c r="R15" s="13"/>
    </row>
    <row r="16" spans="1:19" ht="15" customHeight="1" x14ac:dyDescent="0.3">
      <c r="B16" s="4" t="s">
        <v>1</v>
      </c>
      <c r="C16" s="51">
        <v>84</v>
      </c>
      <c r="D16" s="51">
        <v>49</v>
      </c>
      <c r="E16" s="51">
        <v>60</v>
      </c>
      <c r="F16" s="51">
        <v>48</v>
      </c>
      <c r="G16" s="51">
        <v>41</v>
      </c>
      <c r="H16" s="51">
        <v>39</v>
      </c>
      <c r="I16" s="51">
        <v>49</v>
      </c>
      <c r="J16" s="51">
        <v>42</v>
      </c>
      <c r="K16" s="51">
        <v>49</v>
      </c>
      <c r="L16" s="51">
        <v>48</v>
      </c>
      <c r="M16" s="51">
        <v>40</v>
      </c>
      <c r="N16" s="51">
        <v>28</v>
      </c>
      <c r="O16" s="10">
        <f>SUM(C16:N16)</f>
        <v>577</v>
      </c>
      <c r="P16" s="10">
        <f>[2]Sheet1!$P$4</f>
        <v>0</v>
      </c>
      <c r="Q16" s="11">
        <f>[2]Sheet1!$Q$5</f>
        <v>0</v>
      </c>
      <c r="R16" s="72" t="s">
        <v>34</v>
      </c>
    </row>
    <row r="17" spans="1:18" x14ac:dyDescent="0.3">
      <c r="B17" s="23" t="s">
        <v>2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9">
        <f t="shared" ref="O17:O19" si="4">SUM(C17:N17)</f>
        <v>0</v>
      </c>
      <c r="P17" s="10">
        <f>[2]Sheet1!$P$5</f>
        <v>0</v>
      </c>
      <c r="Q17" s="11">
        <f>[2]Sheet1!$Q$6</f>
        <v>0</v>
      </c>
      <c r="R17" s="73"/>
    </row>
    <row r="18" spans="1:18" x14ac:dyDescent="0.3">
      <c r="B18" s="23" t="s">
        <v>3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9">
        <f t="shared" si="4"/>
        <v>0</v>
      </c>
      <c r="P18" s="10">
        <f>[2]Sheet1!$P$6</f>
        <v>0</v>
      </c>
      <c r="Q18" s="11">
        <f>[2]Sheet1!$Q$7</f>
        <v>0</v>
      </c>
      <c r="R18" s="73"/>
    </row>
    <row r="19" spans="1:18" x14ac:dyDescent="0.3">
      <c r="B19" s="23" t="s">
        <v>4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9">
        <f t="shared" si="4"/>
        <v>0</v>
      </c>
      <c r="P19" s="10">
        <f>[2]Sheet1!$P$7</f>
        <v>0</v>
      </c>
      <c r="Q19" s="11">
        <f>[2]Sheet1!$Q$8</f>
        <v>0</v>
      </c>
      <c r="R19" s="73"/>
    </row>
    <row r="20" spans="1:18" x14ac:dyDescent="0.3">
      <c r="B20" s="28" t="s">
        <v>0</v>
      </c>
      <c r="C20" s="32">
        <f t="shared" ref="C20:N20" si="5">SUM(C16:C19)</f>
        <v>84</v>
      </c>
      <c r="D20" s="32">
        <f t="shared" si="5"/>
        <v>49</v>
      </c>
      <c r="E20" s="32">
        <f t="shared" si="5"/>
        <v>60</v>
      </c>
      <c r="F20" s="32">
        <f t="shared" si="5"/>
        <v>48</v>
      </c>
      <c r="G20" s="32">
        <f t="shared" si="5"/>
        <v>41</v>
      </c>
      <c r="H20" s="32">
        <f t="shared" si="5"/>
        <v>39</v>
      </c>
      <c r="I20" s="32">
        <f t="shared" si="5"/>
        <v>49</v>
      </c>
      <c r="J20" s="32">
        <f t="shared" si="5"/>
        <v>42</v>
      </c>
      <c r="K20" s="32">
        <f t="shared" si="5"/>
        <v>49</v>
      </c>
      <c r="L20" s="32">
        <f t="shared" si="5"/>
        <v>48</v>
      </c>
      <c r="M20" s="32">
        <f t="shared" si="5"/>
        <v>40</v>
      </c>
      <c r="N20" s="32">
        <f t="shared" si="5"/>
        <v>28</v>
      </c>
      <c r="O20" s="32">
        <f>SUM(C20:N20)</f>
        <v>577</v>
      </c>
      <c r="P20" s="32">
        <f>SUM(P16:P19)</f>
        <v>0</v>
      </c>
      <c r="Q20" s="34">
        <f>SUM(Q16:Q19)</f>
        <v>0</v>
      </c>
      <c r="R20" s="74"/>
    </row>
    <row r="21" spans="1:18" x14ac:dyDescent="0.3">
      <c r="A21" s="36">
        <v>4</v>
      </c>
      <c r="B21" s="15" t="str">
        <f>[3]Sheet1!$A$2</f>
        <v>Zāļu iekļaušana valsts kompensējamo zāļu sarakstā</v>
      </c>
      <c r="C21" s="8"/>
      <c r="D21" s="9"/>
      <c r="E21" s="9"/>
      <c r="F21" s="9"/>
      <c r="G21" s="9"/>
      <c r="H21" s="45" t="s">
        <v>30</v>
      </c>
      <c r="I21" s="45"/>
      <c r="J21" s="9"/>
      <c r="K21" s="9"/>
      <c r="L21" s="9"/>
      <c r="M21" s="9"/>
      <c r="N21" s="9"/>
      <c r="O21" s="9"/>
      <c r="P21" s="9"/>
      <c r="Q21" s="9"/>
      <c r="R21" s="13"/>
    </row>
    <row r="22" spans="1:18" x14ac:dyDescent="0.3">
      <c r="B22" s="4" t="s">
        <v>1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0">
        <f>SUM(C22:N22)</f>
        <v>0</v>
      </c>
      <c r="P22" s="10">
        <f>[3]Sheet1!$O$3</f>
        <v>0</v>
      </c>
      <c r="Q22" s="11">
        <f>[3]Sheet1!$P$3</f>
        <v>0</v>
      </c>
      <c r="R22" s="12"/>
    </row>
    <row r="23" spans="1:18" x14ac:dyDescent="0.3">
      <c r="B23" s="23" t="s">
        <v>2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9">
        <f t="shared" ref="O23:O25" si="6">SUM(C23:N23)</f>
        <v>0</v>
      </c>
      <c r="P23" s="5">
        <v>0</v>
      </c>
      <c r="Q23" s="7"/>
      <c r="R23" s="1"/>
    </row>
    <row r="24" spans="1:18" x14ac:dyDescent="0.3">
      <c r="B24" s="23" t="s">
        <v>3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29">
        <f t="shared" si="6"/>
        <v>0</v>
      </c>
      <c r="P24" s="5">
        <v>0</v>
      </c>
      <c r="Q24" s="7">
        <v>0</v>
      </c>
      <c r="R24" s="1"/>
    </row>
    <row r="25" spans="1:18" x14ac:dyDescent="0.3">
      <c r="B25" s="4" t="s">
        <v>4</v>
      </c>
      <c r="C25" s="5">
        <v>10</v>
      </c>
      <c r="D25" s="5">
        <v>27</v>
      </c>
      <c r="E25" s="5">
        <v>11</v>
      </c>
      <c r="F25" s="5">
        <v>7</v>
      </c>
      <c r="G25" s="5">
        <v>27</v>
      </c>
      <c r="H25" s="5">
        <v>28</v>
      </c>
      <c r="I25" s="5">
        <v>7</v>
      </c>
      <c r="J25" s="5">
        <v>24</v>
      </c>
      <c r="K25" s="5">
        <v>10</v>
      </c>
      <c r="L25" s="5">
        <v>20</v>
      </c>
      <c r="M25" s="5">
        <v>32</v>
      </c>
      <c r="N25" s="5">
        <v>30</v>
      </c>
      <c r="O25" s="5">
        <f t="shared" si="6"/>
        <v>233</v>
      </c>
      <c r="P25" s="5">
        <f>[3]Sheet1!$O$6</f>
        <v>0</v>
      </c>
      <c r="Q25" s="7">
        <f>[3]Sheet1!$P$6</f>
        <v>0</v>
      </c>
      <c r="R25" s="12" t="s">
        <v>48</v>
      </c>
    </row>
    <row r="26" spans="1:18" x14ac:dyDescent="0.3">
      <c r="B26" s="28" t="s">
        <v>0</v>
      </c>
      <c r="C26" s="32">
        <f>SUM(C22:C25)</f>
        <v>10</v>
      </c>
      <c r="D26" s="32">
        <f t="shared" ref="D26" si="7">SUM(D22:D25)</f>
        <v>27</v>
      </c>
      <c r="E26" s="32">
        <f t="shared" ref="E26:N26" si="8">SUM(E22:E25)</f>
        <v>11</v>
      </c>
      <c r="F26" s="32">
        <f t="shared" si="8"/>
        <v>7</v>
      </c>
      <c r="G26" s="32">
        <f t="shared" si="8"/>
        <v>27</v>
      </c>
      <c r="H26" s="32">
        <f t="shared" si="8"/>
        <v>28</v>
      </c>
      <c r="I26" s="32">
        <f t="shared" si="8"/>
        <v>7</v>
      </c>
      <c r="J26" s="32">
        <f t="shared" si="8"/>
        <v>24</v>
      </c>
      <c r="K26" s="32">
        <f t="shared" si="8"/>
        <v>10</v>
      </c>
      <c r="L26" s="32">
        <f t="shared" si="8"/>
        <v>20</v>
      </c>
      <c r="M26" s="32">
        <f t="shared" si="8"/>
        <v>32</v>
      </c>
      <c r="N26" s="32">
        <f t="shared" si="8"/>
        <v>30</v>
      </c>
      <c r="O26" s="32">
        <f>SUM(C26:N26)</f>
        <v>233</v>
      </c>
      <c r="P26" s="32">
        <f>SUM(P22:P25)</f>
        <v>0</v>
      </c>
      <c r="Q26" s="34">
        <f>SUM(Q22:Q25)</f>
        <v>0</v>
      </c>
      <c r="R26" s="1"/>
    </row>
    <row r="27" spans="1:18" x14ac:dyDescent="0.3">
      <c r="A27" s="36">
        <v>5</v>
      </c>
      <c r="B27" s="15" t="str">
        <f>[4]Sheet1!$A$2</f>
        <v>Medicīnas pakalpojumu iekļaušana un tarifu pārrēķināšana</v>
      </c>
      <c r="C27" s="8"/>
      <c r="D27" s="9"/>
      <c r="E27" s="9"/>
      <c r="F27" s="9"/>
      <c r="G27" s="9"/>
      <c r="H27" s="45" t="s">
        <v>32</v>
      </c>
      <c r="I27" s="45"/>
      <c r="J27" s="9"/>
      <c r="K27" s="9"/>
      <c r="L27" s="9"/>
      <c r="M27" s="9"/>
      <c r="N27" s="13"/>
      <c r="O27" s="9"/>
      <c r="P27" s="9"/>
      <c r="Q27" s="9"/>
      <c r="R27" s="13"/>
    </row>
    <row r="28" spans="1:18" x14ac:dyDescent="0.3">
      <c r="B28" s="43" t="s">
        <v>1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30">
        <f>SUM(C28:N28)</f>
        <v>0</v>
      </c>
      <c r="P28" s="10">
        <v>0</v>
      </c>
      <c r="Q28" s="11">
        <v>0</v>
      </c>
      <c r="R28" s="12"/>
    </row>
    <row r="29" spans="1:18" x14ac:dyDescent="0.3">
      <c r="B29" s="23" t="s">
        <v>2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9">
        <f t="shared" ref="O29:O31" si="9">SUM(C29:N29)</f>
        <v>0</v>
      </c>
      <c r="P29" s="5">
        <v>0</v>
      </c>
      <c r="Q29" s="7">
        <v>0</v>
      </c>
      <c r="R29" s="1"/>
    </row>
    <row r="30" spans="1:18" x14ac:dyDescent="0.3">
      <c r="B30" s="23" t="s">
        <v>3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29">
        <f t="shared" si="9"/>
        <v>0</v>
      </c>
      <c r="P30" s="5">
        <v>0</v>
      </c>
      <c r="Q30" s="7">
        <v>0</v>
      </c>
      <c r="R30" s="1"/>
    </row>
    <row r="31" spans="1:18" ht="14.5" x14ac:dyDescent="0.3">
      <c r="B31" s="4" t="s">
        <v>4</v>
      </c>
      <c r="C31" s="63">
        <v>15</v>
      </c>
      <c r="D31" s="63">
        <v>28</v>
      </c>
      <c r="E31" s="63">
        <v>12</v>
      </c>
      <c r="F31" s="63">
        <v>6</v>
      </c>
      <c r="G31" s="63">
        <v>1</v>
      </c>
      <c r="H31" s="63">
        <v>5</v>
      </c>
      <c r="I31" s="63">
        <v>10</v>
      </c>
      <c r="J31" s="63">
        <v>1</v>
      </c>
      <c r="K31" s="63">
        <v>3</v>
      </c>
      <c r="L31" s="63">
        <v>19</v>
      </c>
      <c r="M31" s="63">
        <v>9</v>
      </c>
      <c r="N31" s="57">
        <v>13</v>
      </c>
      <c r="O31" s="5">
        <f t="shared" si="9"/>
        <v>122</v>
      </c>
      <c r="P31" s="5">
        <f>[4]Sheet1!$O$6</f>
        <v>0</v>
      </c>
      <c r="Q31" s="7">
        <f>[4]Sheet1!$P$6</f>
        <v>0</v>
      </c>
      <c r="R31" s="1"/>
    </row>
    <row r="32" spans="1:18" x14ac:dyDescent="0.3">
      <c r="B32" s="28" t="s">
        <v>0</v>
      </c>
      <c r="C32" s="32">
        <f>SUM(C28:C31)</f>
        <v>15</v>
      </c>
      <c r="D32" s="32">
        <f t="shared" ref="D32:N32" si="10">SUM(D28:D31)</f>
        <v>28</v>
      </c>
      <c r="E32" s="32">
        <f t="shared" si="10"/>
        <v>12</v>
      </c>
      <c r="F32" s="32">
        <f t="shared" si="10"/>
        <v>6</v>
      </c>
      <c r="G32" s="32">
        <f t="shared" si="10"/>
        <v>1</v>
      </c>
      <c r="H32" s="32">
        <f t="shared" si="10"/>
        <v>5</v>
      </c>
      <c r="I32" s="32">
        <f t="shared" si="10"/>
        <v>10</v>
      </c>
      <c r="J32" s="32">
        <f t="shared" si="10"/>
        <v>1</v>
      </c>
      <c r="K32" s="32">
        <f t="shared" si="10"/>
        <v>3</v>
      </c>
      <c r="L32" s="32">
        <f t="shared" si="10"/>
        <v>19</v>
      </c>
      <c r="M32" s="32">
        <f t="shared" si="10"/>
        <v>9</v>
      </c>
      <c r="N32" s="32">
        <f t="shared" si="10"/>
        <v>13</v>
      </c>
      <c r="O32" s="32">
        <f>SUM(C32:N32)</f>
        <v>122</v>
      </c>
      <c r="P32" s="32">
        <f>SUM(P28:P31)</f>
        <v>0</v>
      </c>
      <c r="Q32" s="34">
        <f>SUM(Q28:Q31)</f>
        <v>0</v>
      </c>
      <c r="R32" s="1"/>
    </row>
    <row r="33" spans="1:18" hidden="1" x14ac:dyDescent="0.3">
      <c r="A33" s="36">
        <v>6</v>
      </c>
      <c r="B33" s="15" t="str">
        <f>[5]Sheet1!$B$1:$N$1</f>
        <v>Pakalpojuma "Klīniskās vadlīnijas" statistika</v>
      </c>
      <c r="C33" s="8"/>
      <c r="D33" s="9"/>
      <c r="E33" s="9"/>
      <c r="F33" s="9"/>
      <c r="G33" s="9"/>
      <c r="H33" s="45" t="s">
        <v>31</v>
      </c>
      <c r="I33" s="45"/>
      <c r="J33" s="9"/>
      <c r="K33" s="9"/>
      <c r="L33" s="9"/>
      <c r="M33" s="9"/>
      <c r="N33" s="9"/>
      <c r="O33" s="9"/>
      <c r="P33" s="9"/>
      <c r="Q33" s="9"/>
      <c r="R33" s="13"/>
    </row>
    <row r="34" spans="1:18" hidden="1" x14ac:dyDescent="0.3">
      <c r="B34" s="44" t="s">
        <v>1</v>
      </c>
      <c r="C34" s="10">
        <f>[6]Sheet1!$B$4</f>
        <v>0</v>
      </c>
      <c r="D34" s="10">
        <f>[6]Sheet1!$C$4</f>
        <v>1</v>
      </c>
      <c r="E34" s="10">
        <f>[6]Sheet1!$D$4</f>
        <v>0</v>
      </c>
      <c r="F34" s="10">
        <f>[6]Sheet1!$E$4</f>
        <v>0</v>
      </c>
      <c r="G34" s="10">
        <f>[6]Sheet1!$F$4</f>
        <v>0</v>
      </c>
      <c r="H34" s="10">
        <f>[6]Sheet1!$G$4</f>
        <v>0</v>
      </c>
      <c r="I34" s="10">
        <v>1</v>
      </c>
      <c r="J34" s="11"/>
      <c r="K34" s="27"/>
      <c r="L34" s="27"/>
      <c r="M34" s="27"/>
      <c r="N34" s="27"/>
      <c r="O34" s="30">
        <f>SUM(C34:N34)</f>
        <v>2</v>
      </c>
      <c r="P34" s="10">
        <f>[6]Sheet1!$O$4</f>
        <v>0</v>
      </c>
      <c r="Q34" s="11">
        <f>[6]Sheet1!$P$4</f>
        <v>0</v>
      </c>
      <c r="R34" s="12"/>
    </row>
    <row r="35" spans="1:18" hidden="1" x14ac:dyDescent="0.3">
      <c r="B35" s="4" t="s">
        <v>2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7"/>
      <c r="K35" s="27"/>
      <c r="L35" s="27"/>
      <c r="M35" s="27"/>
      <c r="N35" s="27"/>
      <c r="O35" s="29">
        <f t="shared" ref="O35:O37" si="11">SUM(C35:N35)</f>
        <v>0</v>
      </c>
      <c r="P35" s="5">
        <v>0</v>
      </c>
      <c r="Q35" s="7">
        <v>0</v>
      </c>
      <c r="R35" s="1"/>
    </row>
    <row r="36" spans="1:18" hidden="1" x14ac:dyDescent="0.3">
      <c r="B36" s="4" t="s">
        <v>3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7"/>
      <c r="K36" s="27"/>
      <c r="L36" s="27"/>
      <c r="M36" s="27"/>
      <c r="N36" s="27"/>
      <c r="O36" s="29">
        <f t="shared" si="11"/>
        <v>0</v>
      </c>
      <c r="P36" s="5">
        <v>0</v>
      </c>
      <c r="Q36" s="7">
        <v>0</v>
      </c>
      <c r="R36" s="1"/>
    </row>
    <row r="37" spans="1:18" hidden="1" x14ac:dyDescent="0.3">
      <c r="B37" s="4" t="s">
        <v>4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7"/>
      <c r="K37" s="27"/>
      <c r="L37" s="27"/>
      <c r="M37" s="27"/>
      <c r="N37" s="27"/>
      <c r="O37" s="29">
        <f t="shared" si="11"/>
        <v>0</v>
      </c>
      <c r="P37" s="5">
        <v>0</v>
      </c>
      <c r="Q37" s="7">
        <v>0</v>
      </c>
      <c r="R37" s="1"/>
    </row>
    <row r="38" spans="1:18" hidden="1" x14ac:dyDescent="0.3">
      <c r="B38" s="28" t="s">
        <v>0</v>
      </c>
      <c r="C38" s="32">
        <f>SUM(C34:C37)</f>
        <v>0</v>
      </c>
      <c r="D38" s="32">
        <f t="shared" ref="D38:N38" si="12">SUM(D34:D37)</f>
        <v>1</v>
      </c>
      <c r="E38" s="32">
        <f t="shared" si="12"/>
        <v>0</v>
      </c>
      <c r="F38" s="32">
        <f t="shared" si="12"/>
        <v>0</v>
      </c>
      <c r="G38" s="32">
        <f t="shared" si="12"/>
        <v>0</v>
      </c>
      <c r="H38" s="32">
        <f t="shared" si="12"/>
        <v>0</v>
      </c>
      <c r="I38" s="32">
        <f t="shared" si="12"/>
        <v>1</v>
      </c>
      <c r="J38" s="32">
        <f t="shared" si="12"/>
        <v>0</v>
      </c>
      <c r="K38" s="31">
        <f t="shared" si="12"/>
        <v>0</v>
      </c>
      <c r="L38" s="31">
        <f t="shared" si="12"/>
        <v>0</v>
      </c>
      <c r="M38" s="31">
        <f t="shared" si="12"/>
        <v>0</v>
      </c>
      <c r="N38" s="31">
        <f t="shared" si="12"/>
        <v>0</v>
      </c>
      <c r="O38" s="32">
        <f>SUM(C38:N38)</f>
        <v>2</v>
      </c>
      <c r="P38" s="32">
        <f>SUM(P34:P37)</f>
        <v>0</v>
      </c>
      <c r="Q38" s="34">
        <f>SUM(Q34:Q37)</f>
        <v>0</v>
      </c>
      <c r="R38" s="1"/>
    </row>
    <row r="39" spans="1:18" x14ac:dyDescent="0.3">
      <c r="A39" s="36">
        <v>6</v>
      </c>
      <c r="B39" s="15" t="s">
        <v>40</v>
      </c>
      <c r="C39" s="8"/>
      <c r="D39" s="9"/>
      <c r="E39" s="9"/>
      <c r="F39" s="9"/>
      <c r="G39" s="9"/>
      <c r="H39" s="9"/>
      <c r="I39" s="46" t="s">
        <v>28</v>
      </c>
      <c r="J39" s="9"/>
      <c r="K39" s="9"/>
      <c r="L39" s="9"/>
      <c r="M39" s="9"/>
      <c r="N39" s="9"/>
      <c r="O39" s="9"/>
      <c r="P39" s="9"/>
      <c r="Q39" s="9"/>
      <c r="R39" s="13"/>
    </row>
    <row r="40" spans="1:18" x14ac:dyDescent="0.3">
      <c r="B40" s="4" t="s">
        <v>1</v>
      </c>
      <c r="C40" s="5">
        <v>5</v>
      </c>
      <c r="D40" s="5">
        <v>3</v>
      </c>
      <c r="E40" s="5">
        <v>4</v>
      </c>
      <c r="F40" s="5">
        <v>3</v>
      </c>
      <c r="G40" s="5">
        <v>7</v>
      </c>
      <c r="H40" s="5">
        <v>6</v>
      </c>
      <c r="I40" s="5">
        <v>22</v>
      </c>
      <c r="J40" s="5">
        <v>17</v>
      </c>
      <c r="K40" s="5">
        <v>11</v>
      </c>
      <c r="L40" s="5">
        <v>8</v>
      </c>
      <c r="M40" s="5">
        <v>11</v>
      </c>
      <c r="N40" s="5">
        <v>4</v>
      </c>
      <c r="O40" s="10">
        <f>SUM(C40:N40)</f>
        <v>101</v>
      </c>
      <c r="P40" s="10">
        <v>0</v>
      </c>
      <c r="Q40" s="11">
        <v>0</v>
      </c>
      <c r="R40" s="12"/>
    </row>
    <row r="41" spans="1:18" x14ac:dyDescent="0.3">
      <c r="B41" s="23" t="s">
        <v>2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9">
        <f t="shared" ref="O41:O43" si="13">SUM(C41:N41)</f>
        <v>0</v>
      </c>
      <c r="P41" s="5">
        <v>0</v>
      </c>
      <c r="Q41" s="7"/>
      <c r="R41" s="1"/>
    </row>
    <row r="42" spans="1:18" x14ac:dyDescent="0.3">
      <c r="B42" s="4" t="s">
        <v>3</v>
      </c>
      <c r="C42" s="5">
        <v>10</v>
      </c>
      <c r="D42" s="5">
        <v>7</v>
      </c>
      <c r="E42" s="5">
        <v>17</v>
      </c>
      <c r="F42" s="5">
        <v>14</v>
      </c>
      <c r="G42" s="5">
        <v>10</v>
      </c>
      <c r="H42" s="5">
        <v>14</v>
      </c>
      <c r="I42" s="5">
        <v>19</v>
      </c>
      <c r="J42" s="5">
        <v>4</v>
      </c>
      <c r="K42" s="5">
        <v>11</v>
      </c>
      <c r="L42" s="5">
        <v>14</v>
      </c>
      <c r="M42" s="5">
        <v>7</v>
      </c>
      <c r="N42" s="5">
        <v>11</v>
      </c>
      <c r="O42" s="5">
        <f t="shared" si="13"/>
        <v>138</v>
      </c>
      <c r="P42" s="5">
        <v>0</v>
      </c>
      <c r="Q42" s="7">
        <v>0</v>
      </c>
      <c r="R42" s="1"/>
    </row>
    <row r="43" spans="1:18" x14ac:dyDescent="0.3">
      <c r="B43" s="4" t="s">
        <v>4</v>
      </c>
      <c r="C43" s="5">
        <v>48</v>
      </c>
      <c r="D43" s="5">
        <v>35</v>
      </c>
      <c r="E43" s="5">
        <v>32</v>
      </c>
      <c r="F43" s="5">
        <v>41</v>
      </c>
      <c r="G43" s="5">
        <v>45</v>
      </c>
      <c r="H43" s="5">
        <v>77</v>
      </c>
      <c r="I43" s="5">
        <v>92</v>
      </c>
      <c r="J43" s="5">
        <v>70</v>
      </c>
      <c r="K43" s="5">
        <v>54</v>
      </c>
      <c r="L43" s="5">
        <v>60</v>
      </c>
      <c r="M43" s="5">
        <v>25</v>
      </c>
      <c r="N43" s="5">
        <v>62</v>
      </c>
      <c r="O43" s="5">
        <f t="shared" si="13"/>
        <v>641</v>
      </c>
      <c r="P43" s="5">
        <v>0</v>
      </c>
      <c r="Q43" s="7">
        <v>0</v>
      </c>
      <c r="R43" s="1"/>
    </row>
    <row r="44" spans="1:18" x14ac:dyDescent="0.3">
      <c r="B44" s="28" t="s">
        <v>0</v>
      </c>
      <c r="C44" s="32">
        <f t="shared" ref="C44:N44" si="14">SUM(C40:C43)</f>
        <v>63</v>
      </c>
      <c r="D44" s="32">
        <f t="shared" si="14"/>
        <v>45</v>
      </c>
      <c r="E44" s="32">
        <f t="shared" si="14"/>
        <v>53</v>
      </c>
      <c r="F44" s="32">
        <f t="shared" si="14"/>
        <v>58</v>
      </c>
      <c r="G44" s="32">
        <f t="shared" si="14"/>
        <v>62</v>
      </c>
      <c r="H44" s="32">
        <f t="shared" si="14"/>
        <v>97</v>
      </c>
      <c r="I44" s="32">
        <f t="shared" si="14"/>
        <v>133</v>
      </c>
      <c r="J44" s="32">
        <f t="shared" si="14"/>
        <v>91</v>
      </c>
      <c r="K44" s="32">
        <f t="shared" si="14"/>
        <v>76</v>
      </c>
      <c r="L44" s="32">
        <f t="shared" si="14"/>
        <v>82</v>
      </c>
      <c r="M44" s="32">
        <f t="shared" si="14"/>
        <v>43</v>
      </c>
      <c r="N44" s="32">
        <f t="shared" si="14"/>
        <v>77</v>
      </c>
      <c r="O44" s="32">
        <f>SUM(C44:N44)</f>
        <v>880</v>
      </c>
      <c r="P44" s="32">
        <f>SUM(P40:P43)</f>
        <v>0</v>
      </c>
      <c r="Q44" s="34">
        <f>SUM(Q40:Q43)</f>
        <v>0</v>
      </c>
      <c r="R44" s="1"/>
    </row>
    <row r="45" spans="1:18" x14ac:dyDescent="0.3">
      <c r="A45" s="36">
        <v>7</v>
      </c>
      <c r="B45" s="15" t="s">
        <v>41</v>
      </c>
      <c r="C45" s="8"/>
      <c r="D45" s="9"/>
      <c r="E45" s="9"/>
      <c r="F45" s="9"/>
      <c r="G45" s="9"/>
      <c r="H45" s="9"/>
      <c r="I45" s="46" t="s">
        <v>28</v>
      </c>
      <c r="J45" s="9"/>
      <c r="K45" s="9"/>
      <c r="L45" s="9"/>
      <c r="M45" s="9"/>
      <c r="N45" s="9"/>
      <c r="O45" s="9"/>
      <c r="P45" s="9"/>
      <c r="Q45" s="9"/>
      <c r="R45" s="13"/>
    </row>
    <row r="46" spans="1:18" x14ac:dyDescent="0.3">
      <c r="B46" s="4" t="s">
        <v>1</v>
      </c>
      <c r="C46" s="5">
        <v>0</v>
      </c>
      <c r="D46" s="5">
        <v>1</v>
      </c>
      <c r="E46" s="5">
        <v>1</v>
      </c>
      <c r="F46" s="5">
        <v>0</v>
      </c>
      <c r="G46" s="5">
        <v>0</v>
      </c>
      <c r="H46" s="5">
        <v>2</v>
      </c>
      <c r="I46" s="5">
        <v>1</v>
      </c>
      <c r="J46" s="5">
        <v>2</v>
      </c>
      <c r="K46" s="5">
        <v>2</v>
      </c>
      <c r="L46" s="5">
        <v>0</v>
      </c>
      <c r="M46" s="5">
        <v>0</v>
      </c>
      <c r="N46" s="5">
        <v>0</v>
      </c>
      <c r="O46" s="30">
        <f>SUM(C46:N46)</f>
        <v>9</v>
      </c>
      <c r="P46" s="10">
        <f>[7]Sheet1!$O$3</f>
        <v>0</v>
      </c>
      <c r="Q46" s="11">
        <f>[7]Sheet1!$P$3</f>
        <v>0</v>
      </c>
      <c r="R46" s="12"/>
    </row>
    <row r="47" spans="1:18" x14ac:dyDescent="0.3">
      <c r="B47" s="23" t="s">
        <v>2</v>
      </c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9">
        <f t="shared" ref="O47:O49" si="15">SUM(C47:N47)</f>
        <v>0</v>
      </c>
      <c r="P47" s="5">
        <v>0</v>
      </c>
      <c r="Q47" s="7">
        <v>0</v>
      </c>
      <c r="R47" s="1"/>
    </row>
    <row r="48" spans="1:18" x14ac:dyDescent="0.3">
      <c r="B48" s="4" t="s">
        <v>3</v>
      </c>
      <c r="C48" s="5">
        <v>12</v>
      </c>
      <c r="D48" s="5">
        <v>7</v>
      </c>
      <c r="E48" s="5">
        <v>4</v>
      </c>
      <c r="F48" s="5">
        <v>11</v>
      </c>
      <c r="G48" s="5">
        <v>6</v>
      </c>
      <c r="H48" s="5">
        <v>3</v>
      </c>
      <c r="I48" s="5">
        <v>6</v>
      </c>
      <c r="J48" s="5">
        <v>5</v>
      </c>
      <c r="K48" s="5">
        <v>9</v>
      </c>
      <c r="L48" s="5">
        <v>3</v>
      </c>
      <c r="M48" s="5">
        <v>3</v>
      </c>
      <c r="N48" s="5">
        <v>1</v>
      </c>
      <c r="O48" s="29">
        <f t="shared" si="15"/>
        <v>70</v>
      </c>
      <c r="P48" s="5">
        <f>[7]Sheet1!$O$5</f>
        <v>0</v>
      </c>
      <c r="Q48" s="7">
        <f>[7]Sheet1!$P$5</f>
        <v>0</v>
      </c>
      <c r="R48" s="1"/>
    </row>
    <row r="49" spans="1:18" x14ac:dyDescent="0.3">
      <c r="B49" s="4" t="s">
        <v>4</v>
      </c>
      <c r="C49" s="5">
        <v>6</v>
      </c>
      <c r="D49" s="5">
        <v>3</v>
      </c>
      <c r="E49" s="5">
        <v>4</v>
      </c>
      <c r="F49" s="5">
        <v>12</v>
      </c>
      <c r="G49" s="5">
        <v>7</v>
      </c>
      <c r="H49" s="5">
        <v>9</v>
      </c>
      <c r="I49" s="5">
        <v>7</v>
      </c>
      <c r="J49" s="5">
        <v>9</v>
      </c>
      <c r="K49" s="5">
        <v>4</v>
      </c>
      <c r="L49" s="5">
        <v>11</v>
      </c>
      <c r="M49" s="5">
        <v>9</v>
      </c>
      <c r="N49" s="5">
        <v>4</v>
      </c>
      <c r="O49" s="29">
        <f t="shared" si="15"/>
        <v>85</v>
      </c>
      <c r="P49" s="5">
        <f>[7]Sheet1!$O$6</f>
        <v>0</v>
      </c>
      <c r="Q49" s="7">
        <f>[7]Sheet1!$P$6</f>
        <v>0</v>
      </c>
      <c r="R49" s="1"/>
    </row>
    <row r="50" spans="1:18" x14ac:dyDescent="0.3">
      <c r="B50" s="28" t="s">
        <v>0</v>
      </c>
      <c r="C50" s="32">
        <f>SUM(C46:C49)</f>
        <v>18</v>
      </c>
      <c r="D50" s="32">
        <f t="shared" ref="D50" si="16">SUM(D46:D49)</f>
        <v>11</v>
      </c>
      <c r="E50" s="32">
        <f t="shared" ref="E50:N50" si="17">SUM(E46:E49)</f>
        <v>9</v>
      </c>
      <c r="F50" s="32">
        <f t="shared" si="17"/>
        <v>23</v>
      </c>
      <c r="G50" s="32">
        <f t="shared" si="17"/>
        <v>13</v>
      </c>
      <c r="H50" s="32">
        <f t="shared" si="17"/>
        <v>14</v>
      </c>
      <c r="I50" s="32">
        <f t="shared" si="17"/>
        <v>14</v>
      </c>
      <c r="J50" s="32">
        <f t="shared" si="17"/>
        <v>16</v>
      </c>
      <c r="K50" s="32">
        <f t="shared" si="17"/>
        <v>15</v>
      </c>
      <c r="L50" s="32">
        <f t="shared" si="17"/>
        <v>14</v>
      </c>
      <c r="M50" s="32">
        <f t="shared" si="17"/>
        <v>12</v>
      </c>
      <c r="N50" s="32">
        <f t="shared" si="17"/>
        <v>5</v>
      </c>
      <c r="O50" s="32">
        <f>SUM(C50:N50)</f>
        <v>164</v>
      </c>
      <c r="P50" s="32">
        <f>SUM(P46:P49)</f>
        <v>0</v>
      </c>
      <c r="Q50" s="34">
        <f>SUM(Q46:Q49)</f>
        <v>0</v>
      </c>
      <c r="R50" s="1"/>
    </row>
    <row r="51" spans="1:18" x14ac:dyDescent="0.3">
      <c r="A51" s="36">
        <v>8</v>
      </c>
      <c r="B51" s="15" t="s">
        <v>42</v>
      </c>
      <c r="C51" s="8"/>
      <c r="D51" s="9"/>
      <c r="E51" s="9"/>
      <c r="F51" s="9"/>
      <c r="G51" s="9"/>
      <c r="H51" s="9"/>
      <c r="I51" s="46" t="s">
        <v>28</v>
      </c>
      <c r="J51" s="9"/>
      <c r="K51" s="9"/>
      <c r="L51" s="9"/>
      <c r="M51" s="9"/>
      <c r="N51" s="9"/>
      <c r="O51" s="9"/>
      <c r="P51" s="9"/>
      <c r="Q51" s="9"/>
      <c r="R51" s="13"/>
    </row>
    <row r="52" spans="1:18" x14ac:dyDescent="0.3">
      <c r="B52" s="4" t="s">
        <v>1</v>
      </c>
      <c r="C52" s="24">
        <f>[8]Sheet1!$B$3</f>
        <v>0</v>
      </c>
      <c r="D52" s="24">
        <f>[8]Sheet1!$C$3</f>
        <v>0</v>
      </c>
      <c r="E52" s="24">
        <f>[8]Sheet1!$D$3</f>
        <v>0</v>
      </c>
      <c r="F52" s="24">
        <f>[8]Sheet1!$E$3</f>
        <v>0</v>
      </c>
      <c r="G52" s="24">
        <f>[8]Sheet1!$F$3</f>
        <v>0</v>
      </c>
      <c r="H52" s="24">
        <f>[8]Sheet1!$G$3</f>
        <v>0</v>
      </c>
      <c r="I52" s="24">
        <f>[8]Sheet1!$H$3</f>
        <v>0</v>
      </c>
      <c r="J52" s="24">
        <f>[8]Sheet1!$I$3</f>
        <v>0</v>
      </c>
      <c r="K52" s="24">
        <f>[8]Sheet1!$J$3</f>
        <v>0</v>
      </c>
      <c r="L52" s="24">
        <f>[8]Sheet1!$K$3</f>
        <v>0</v>
      </c>
      <c r="M52" s="24">
        <f>[8]Sheet1!$L$3</f>
        <v>0</v>
      </c>
      <c r="N52" s="24">
        <f>[8]Sheet1!$M$3</f>
        <v>0</v>
      </c>
      <c r="O52" s="24">
        <f>SUM(C52:N52)</f>
        <v>0</v>
      </c>
      <c r="P52" s="24"/>
      <c r="Q52" s="25"/>
      <c r="R52" s="26"/>
    </row>
    <row r="53" spans="1:18" x14ac:dyDescent="0.3">
      <c r="B53" s="23" t="s">
        <v>2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37">
        <v>0</v>
      </c>
      <c r="P53" s="37"/>
      <c r="Q53" s="37"/>
      <c r="R53" s="38"/>
    </row>
    <row r="54" spans="1:18" x14ac:dyDescent="0.3">
      <c r="B54" s="4" t="s">
        <v>3</v>
      </c>
      <c r="C54" s="10">
        <f>[8]Sheet1!$B$5</f>
        <v>0</v>
      </c>
      <c r="D54" s="10">
        <f>[8]Sheet1!$C$5</f>
        <v>0</v>
      </c>
      <c r="E54" s="10">
        <f>[8]Sheet1!$D$5</f>
        <v>0</v>
      </c>
      <c r="F54" s="10">
        <f>[8]Sheet1!$E$5</f>
        <v>0</v>
      </c>
      <c r="G54" s="10">
        <f>[8]Sheet1!$F$5</f>
        <v>0</v>
      </c>
      <c r="H54" s="10">
        <f>[8]Sheet1!$G$5</f>
        <v>0</v>
      </c>
      <c r="I54" s="10">
        <f>[8]Sheet1!$H$5</f>
        <v>0</v>
      </c>
      <c r="J54" s="10">
        <f>[8]Sheet1!$I$5</f>
        <v>0</v>
      </c>
      <c r="K54" s="10">
        <f>[8]Sheet1!$J$5</f>
        <v>0</v>
      </c>
      <c r="L54" s="10">
        <f>[8]Sheet1!$K$5</f>
        <v>0</v>
      </c>
      <c r="M54" s="10">
        <f>[8]Sheet1!$K$5</f>
        <v>0</v>
      </c>
      <c r="N54" s="10">
        <f>[8]Sheet1!$L$5</f>
        <v>0</v>
      </c>
      <c r="O54" s="10">
        <f t="shared" ref="O54:O55" si="18">SUM(C54:N54)</f>
        <v>0</v>
      </c>
      <c r="P54" s="10"/>
      <c r="Q54" s="11"/>
      <c r="R54" s="12"/>
    </row>
    <row r="55" spans="1:18" x14ac:dyDescent="0.3">
      <c r="B55" s="4" t="s">
        <v>4</v>
      </c>
      <c r="C55" s="10">
        <f>[8]Sheet1!$B$6</f>
        <v>0</v>
      </c>
      <c r="D55" s="10">
        <f>[8]Sheet1!$C$6</f>
        <v>0</v>
      </c>
      <c r="E55" s="10">
        <f>[8]Sheet1!$D$6</f>
        <v>0</v>
      </c>
      <c r="F55" s="10">
        <f>[8]Sheet1!$E$6</f>
        <v>0</v>
      </c>
      <c r="G55" s="10">
        <f>[8]Sheet1!$F$6</f>
        <v>0</v>
      </c>
      <c r="H55" s="10">
        <f>[8]Sheet1!$G$6</f>
        <v>0</v>
      </c>
      <c r="I55" s="10">
        <f>[8]Sheet1!$H$6</f>
        <v>0</v>
      </c>
      <c r="J55" s="10">
        <f>[8]Sheet1!$I$6</f>
        <v>0</v>
      </c>
      <c r="K55" s="10">
        <f>[8]Sheet1!$J$6</f>
        <v>0</v>
      </c>
      <c r="L55" s="10">
        <f>[8]Sheet1!$K$6</f>
        <v>0</v>
      </c>
      <c r="M55" s="10">
        <f>[8]Sheet1!$K$6</f>
        <v>0</v>
      </c>
      <c r="N55" s="10">
        <f>[8]Sheet1!$L$6</f>
        <v>0</v>
      </c>
      <c r="O55" s="5">
        <f t="shared" si="18"/>
        <v>0</v>
      </c>
      <c r="P55" s="5"/>
      <c r="Q55" s="7"/>
      <c r="R55" s="1"/>
    </row>
    <row r="56" spans="1:18" x14ac:dyDescent="0.3">
      <c r="B56" s="28" t="s">
        <v>0</v>
      </c>
      <c r="C56" s="32">
        <f>SUM(C52:C55)</f>
        <v>0</v>
      </c>
      <c r="D56" s="32">
        <f t="shared" ref="D56:N56" si="19">SUM(D52:D55)</f>
        <v>0</v>
      </c>
      <c r="E56" s="32">
        <f t="shared" si="19"/>
        <v>0</v>
      </c>
      <c r="F56" s="32">
        <f t="shared" si="19"/>
        <v>0</v>
      </c>
      <c r="G56" s="32">
        <f t="shared" si="19"/>
        <v>0</v>
      </c>
      <c r="H56" s="32">
        <f t="shared" si="19"/>
        <v>0</v>
      </c>
      <c r="I56" s="32">
        <f t="shared" si="19"/>
        <v>0</v>
      </c>
      <c r="J56" s="32">
        <f t="shared" si="19"/>
        <v>0</v>
      </c>
      <c r="K56" s="32">
        <f t="shared" si="19"/>
        <v>0</v>
      </c>
      <c r="L56" s="32">
        <f t="shared" si="19"/>
        <v>0</v>
      </c>
      <c r="M56" s="32">
        <f t="shared" si="19"/>
        <v>0</v>
      </c>
      <c r="N56" s="32">
        <f t="shared" si="19"/>
        <v>0</v>
      </c>
      <c r="O56" s="32">
        <f>SUM(C56:N56)</f>
        <v>0</v>
      </c>
      <c r="P56" s="32">
        <f>SUM(P52:P55)</f>
        <v>0</v>
      </c>
      <c r="Q56" s="34">
        <f>SUM(Q52:Q55)</f>
        <v>0</v>
      </c>
      <c r="R56" s="1"/>
    </row>
    <row r="57" spans="1:18" x14ac:dyDescent="0.3">
      <c r="A57" s="36">
        <v>9</v>
      </c>
      <c r="B57" s="15" t="s">
        <v>43</v>
      </c>
      <c r="C57" s="8"/>
      <c r="D57" s="9"/>
      <c r="E57" s="9"/>
      <c r="F57" s="9"/>
      <c r="G57" s="9"/>
      <c r="H57" s="9"/>
      <c r="I57" s="46" t="s">
        <v>28</v>
      </c>
      <c r="J57" s="9"/>
      <c r="K57" s="9"/>
      <c r="L57" s="9"/>
      <c r="M57" s="9"/>
      <c r="N57" s="9"/>
      <c r="O57" s="9"/>
      <c r="P57" s="9"/>
      <c r="Q57" s="9"/>
      <c r="R57" s="13"/>
    </row>
    <row r="58" spans="1:18" x14ac:dyDescent="0.3">
      <c r="B58" s="4" t="s">
        <v>1</v>
      </c>
      <c r="C58" s="5">
        <v>4</v>
      </c>
      <c r="D58" s="5">
        <v>1</v>
      </c>
      <c r="E58" s="5">
        <v>5</v>
      </c>
      <c r="F58" s="5">
        <v>2</v>
      </c>
      <c r="G58" s="5">
        <v>1</v>
      </c>
      <c r="H58" s="5">
        <v>3</v>
      </c>
      <c r="I58" s="5">
        <v>3</v>
      </c>
      <c r="J58" s="5">
        <v>2</v>
      </c>
      <c r="K58" s="5">
        <v>6</v>
      </c>
      <c r="L58" s="5">
        <v>3</v>
      </c>
      <c r="M58" s="5">
        <v>3</v>
      </c>
      <c r="N58" s="5">
        <v>3</v>
      </c>
      <c r="O58" s="30">
        <f>SUM(C58:N58)</f>
        <v>36</v>
      </c>
      <c r="P58" s="10">
        <f>[9]Sheet1!$O$30</f>
        <v>0</v>
      </c>
      <c r="Q58" s="11">
        <f>[9]Sheet1!$P$30</f>
        <v>0</v>
      </c>
      <c r="R58" s="12"/>
    </row>
    <row r="59" spans="1:18" x14ac:dyDescent="0.3">
      <c r="B59" s="23" t="s">
        <v>2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29">
        <f t="shared" ref="O59:O61" si="20">SUM(C59:N59)</f>
        <v>0</v>
      </c>
      <c r="P59" s="5"/>
      <c r="Q59" s="7"/>
      <c r="R59" s="1"/>
    </row>
    <row r="60" spans="1:18" x14ac:dyDescent="0.3">
      <c r="B60" s="4" t="s">
        <v>3</v>
      </c>
      <c r="C60" s="5">
        <v>0</v>
      </c>
      <c r="D60" s="5">
        <v>0</v>
      </c>
      <c r="E60" s="5">
        <v>0</v>
      </c>
      <c r="F60" s="5">
        <v>6</v>
      </c>
      <c r="G60" s="5">
        <v>2</v>
      </c>
      <c r="H60" s="5">
        <v>5</v>
      </c>
      <c r="I60" s="5">
        <v>0</v>
      </c>
      <c r="J60" s="5">
        <v>0</v>
      </c>
      <c r="K60" s="5">
        <v>2</v>
      </c>
      <c r="L60" s="5">
        <v>2</v>
      </c>
      <c r="M60" s="5">
        <v>1</v>
      </c>
      <c r="N60" s="5">
        <v>2</v>
      </c>
      <c r="O60" s="29">
        <f t="shared" si="20"/>
        <v>20</v>
      </c>
      <c r="P60" s="5">
        <f>[9]Sheet1!$O$32</f>
        <v>0</v>
      </c>
      <c r="Q60" s="7">
        <f>[9]Sheet1!$P$32</f>
        <v>0</v>
      </c>
      <c r="R60" s="1"/>
    </row>
    <row r="61" spans="1:18" x14ac:dyDescent="0.3">
      <c r="B61" s="4" t="s">
        <v>4</v>
      </c>
      <c r="C61" s="5">
        <v>86</v>
      </c>
      <c r="D61" s="5">
        <v>74</v>
      </c>
      <c r="E61" s="5">
        <v>121</v>
      </c>
      <c r="F61" s="5">
        <v>62</v>
      </c>
      <c r="G61" s="5">
        <v>123</v>
      </c>
      <c r="H61" s="5">
        <v>88</v>
      </c>
      <c r="I61" s="5">
        <v>101</v>
      </c>
      <c r="J61" s="5">
        <v>91</v>
      </c>
      <c r="K61" s="5">
        <v>137</v>
      </c>
      <c r="L61" s="5">
        <v>139</v>
      </c>
      <c r="M61" s="5">
        <v>119</v>
      </c>
      <c r="N61" s="5">
        <v>97</v>
      </c>
      <c r="O61" s="29">
        <f t="shared" si="20"/>
        <v>1238</v>
      </c>
      <c r="P61" s="5">
        <f>[9]Sheet1!$O$33</f>
        <v>0</v>
      </c>
      <c r="Q61" s="7">
        <f>[9]Sheet1!$P$33</f>
        <v>0</v>
      </c>
      <c r="R61" s="1"/>
    </row>
    <row r="62" spans="1:18" x14ac:dyDescent="0.3">
      <c r="B62" s="28" t="s">
        <v>0</v>
      </c>
      <c r="C62" s="32">
        <f t="shared" ref="C62:N62" si="21">SUM(C58:C61)</f>
        <v>90</v>
      </c>
      <c r="D62" s="32">
        <f t="shared" si="21"/>
        <v>75</v>
      </c>
      <c r="E62" s="32">
        <f t="shared" si="21"/>
        <v>126</v>
      </c>
      <c r="F62" s="32">
        <f t="shared" si="21"/>
        <v>70</v>
      </c>
      <c r="G62" s="32">
        <f t="shared" si="21"/>
        <v>126</v>
      </c>
      <c r="H62" s="32">
        <f t="shared" si="21"/>
        <v>96</v>
      </c>
      <c r="I62" s="32">
        <f t="shared" si="21"/>
        <v>104</v>
      </c>
      <c r="J62" s="32">
        <f t="shared" si="21"/>
        <v>93</v>
      </c>
      <c r="K62" s="32">
        <f t="shared" si="21"/>
        <v>145</v>
      </c>
      <c r="L62" s="32">
        <f t="shared" si="21"/>
        <v>144</v>
      </c>
      <c r="M62" s="32">
        <f t="shared" si="21"/>
        <v>123</v>
      </c>
      <c r="N62" s="32">
        <f t="shared" si="21"/>
        <v>102</v>
      </c>
      <c r="O62" s="32">
        <f>SUM(C62:N62)</f>
        <v>1294</v>
      </c>
      <c r="P62" s="32">
        <f>SUM(P58:P61)</f>
        <v>0</v>
      </c>
      <c r="Q62" s="34">
        <f>SUM(Q58:Q61)</f>
        <v>0</v>
      </c>
      <c r="R62" s="1"/>
    </row>
    <row r="63" spans="1:18" x14ac:dyDescent="0.3">
      <c r="A63" s="36">
        <v>10</v>
      </c>
      <c r="B63" s="15" t="s">
        <v>22</v>
      </c>
      <c r="C63" s="8"/>
      <c r="D63" s="9"/>
      <c r="E63" s="9"/>
      <c r="F63" s="9"/>
      <c r="G63" s="9"/>
      <c r="H63" s="9"/>
      <c r="I63" s="46" t="s">
        <v>29</v>
      </c>
      <c r="J63" s="9"/>
      <c r="K63" s="9"/>
      <c r="L63" s="9"/>
      <c r="M63" s="9"/>
      <c r="N63" s="9"/>
      <c r="O63" s="9"/>
      <c r="P63" s="9"/>
      <c r="Q63" s="9"/>
      <c r="R63" s="13"/>
    </row>
    <row r="64" spans="1:18" x14ac:dyDescent="0.3">
      <c r="B64" s="23" t="s">
        <v>1</v>
      </c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5">
        <v>0</v>
      </c>
      <c r="P64" s="10">
        <f>[10]Sheet1!$O$3</f>
        <v>0</v>
      </c>
      <c r="Q64" s="11">
        <f>[10]Sheet1!$P$3</f>
        <v>0</v>
      </c>
      <c r="R64" s="12"/>
    </row>
    <row r="65" spans="1:18" x14ac:dyDescent="0.3">
      <c r="B65" s="23" t="s">
        <v>2</v>
      </c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5">
        <v>0</v>
      </c>
      <c r="P65" s="5"/>
      <c r="Q65" s="7"/>
      <c r="R65" s="1"/>
    </row>
    <row r="66" spans="1:18" x14ac:dyDescent="0.3">
      <c r="B66" s="23" t="s">
        <v>3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32">
        <f>SUM(C66:N66)</f>
        <v>0</v>
      </c>
      <c r="P66" s="5">
        <f>[10]Sheet1!$O$5</f>
        <v>0</v>
      </c>
      <c r="Q66" s="7">
        <f>[10]Sheet1!$P$5</f>
        <v>0</v>
      </c>
      <c r="R66" s="1"/>
    </row>
    <row r="67" spans="1:18" x14ac:dyDescent="0.3">
      <c r="B67" s="23" t="s">
        <v>4</v>
      </c>
      <c r="C67" s="5">
        <v>109</v>
      </c>
      <c r="D67" s="5">
        <v>76</v>
      </c>
      <c r="E67" s="5">
        <v>99</v>
      </c>
      <c r="F67" s="5">
        <v>95</v>
      </c>
      <c r="G67" s="5">
        <v>85</v>
      </c>
      <c r="H67" s="5">
        <v>83</v>
      </c>
      <c r="I67" s="5">
        <v>104</v>
      </c>
      <c r="J67" s="5">
        <v>95</v>
      </c>
      <c r="K67" s="5">
        <v>98</v>
      </c>
      <c r="L67" s="5">
        <v>117</v>
      </c>
      <c r="M67" s="5">
        <v>101</v>
      </c>
      <c r="N67" s="5">
        <v>79</v>
      </c>
      <c r="O67" s="5">
        <f>SUM(C67:N67)</f>
        <v>1141</v>
      </c>
      <c r="P67" s="5">
        <f>[10]Sheet1!$O$6</f>
        <v>0</v>
      </c>
      <c r="Q67" s="7">
        <f>[10]Sheet1!$P$6</f>
        <v>0</v>
      </c>
      <c r="R67" s="1"/>
    </row>
    <row r="68" spans="1:18" x14ac:dyDescent="0.3">
      <c r="B68" s="28" t="s">
        <v>0</v>
      </c>
      <c r="C68" s="32">
        <f>SUM(C64:C67)</f>
        <v>109</v>
      </c>
      <c r="D68" s="32">
        <f>SUM(D64:D67)</f>
        <v>76</v>
      </c>
      <c r="E68" s="32">
        <f t="shared" ref="E68:N68" si="22">SUM(E64:E67)</f>
        <v>99</v>
      </c>
      <c r="F68" s="32">
        <f t="shared" si="22"/>
        <v>95</v>
      </c>
      <c r="G68" s="32">
        <f t="shared" si="22"/>
        <v>85</v>
      </c>
      <c r="H68" s="32">
        <f t="shared" si="22"/>
        <v>83</v>
      </c>
      <c r="I68" s="32">
        <f t="shared" si="22"/>
        <v>104</v>
      </c>
      <c r="J68" s="32">
        <f t="shared" si="22"/>
        <v>95</v>
      </c>
      <c r="K68" s="32">
        <f t="shared" si="22"/>
        <v>98</v>
      </c>
      <c r="L68" s="32">
        <f t="shared" si="22"/>
        <v>117</v>
      </c>
      <c r="M68" s="32">
        <f t="shared" si="22"/>
        <v>101</v>
      </c>
      <c r="N68" s="32">
        <f t="shared" si="22"/>
        <v>79</v>
      </c>
      <c r="O68" s="32">
        <f>SUM(C68:N68)</f>
        <v>1141</v>
      </c>
      <c r="P68" s="32">
        <f>SUM(P64:P67)</f>
        <v>0</v>
      </c>
      <c r="Q68" s="34">
        <f>SUM(Q64:Q67)</f>
        <v>0</v>
      </c>
      <c r="R68" s="1"/>
    </row>
    <row r="69" spans="1:18" x14ac:dyDescent="0.3">
      <c r="A69" s="36">
        <v>11</v>
      </c>
      <c r="B69" s="15" t="s">
        <v>49</v>
      </c>
      <c r="C69" s="8"/>
      <c r="D69" s="9"/>
      <c r="E69" s="9"/>
      <c r="F69" s="9"/>
      <c r="G69" s="9"/>
      <c r="H69" s="9"/>
      <c r="I69" s="46" t="s">
        <v>28</v>
      </c>
      <c r="J69" s="9"/>
      <c r="K69" s="9"/>
      <c r="L69" s="9"/>
      <c r="M69" s="9"/>
      <c r="N69" s="13"/>
      <c r="O69" s="9"/>
      <c r="P69" s="9"/>
      <c r="Q69" s="9"/>
      <c r="R69" s="13"/>
    </row>
    <row r="70" spans="1:18" x14ac:dyDescent="0.3">
      <c r="B70" s="23" t="s">
        <v>1</v>
      </c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30">
        <f>SUM(C70:N70)</f>
        <v>0</v>
      </c>
      <c r="P70" s="10"/>
      <c r="Q70" s="11"/>
      <c r="R70" s="12"/>
    </row>
    <row r="71" spans="1:18" x14ac:dyDescent="0.3">
      <c r="B71" s="23" t="s">
        <v>2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9">
        <f t="shared" ref="O71:O73" si="23">SUM(C71:N71)</f>
        <v>0</v>
      </c>
      <c r="P71" s="5"/>
      <c r="Q71" s="7"/>
      <c r="R71" s="1"/>
    </row>
    <row r="72" spans="1:18" x14ac:dyDescent="0.3">
      <c r="B72" s="23" t="s">
        <v>3</v>
      </c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9">
        <f t="shared" si="23"/>
        <v>0</v>
      </c>
      <c r="P72" s="5"/>
      <c r="Q72" s="7"/>
      <c r="R72" s="1"/>
    </row>
    <row r="73" spans="1:18" x14ac:dyDescent="0.3">
      <c r="B73" s="4" t="s">
        <v>4</v>
      </c>
      <c r="C73" s="37">
        <v>8</v>
      </c>
      <c r="D73" s="37">
        <v>8</v>
      </c>
      <c r="E73" s="37">
        <v>2</v>
      </c>
      <c r="F73" s="37">
        <v>88</v>
      </c>
      <c r="G73" s="37">
        <v>62</v>
      </c>
      <c r="H73" s="37">
        <v>9</v>
      </c>
      <c r="I73" s="37">
        <v>5</v>
      </c>
      <c r="J73" s="37">
        <v>96</v>
      </c>
      <c r="K73" s="37">
        <v>19</v>
      </c>
      <c r="L73" s="37">
        <v>82</v>
      </c>
      <c r="M73" s="37">
        <v>138</v>
      </c>
      <c r="N73" s="37">
        <v>2</v>
      </c>
      <c r="O73" s="5">
        <f t="shared" si="23"/>
        <v>519</v>
      </c>
      <c r="P73" s="5">
        <f>[11]Sheet1!$O$6</f>
        <v>0</v>
      </c>
      <c r="Q73" s="7">
        <f>[11]Sheet1!$P$6</f>
        <v>0</v>
      </c>
      <c r="R73" s="1" t="s">
        <v>36</v>
      </c>
    </row>
    <row r="74" spans="1:18" x14ac:dyDescent="0.3">
      <c r="B74" s="28" t="s">
        <v>0</v>
      </c>
      <c r="C74" s="32">
        <f>SUM(C70:C73)</f>
        <v>8</v>
      </c>
      <c r="D74" s="32">
        <f t="shared" ref="D74:N74" si="24">SUM(D70:D73)</f>
        <v>8</v>
      </c>
      <c r="E74" s="32">
        <f t="shared" si="24"/>
        <v>2</v>
      </c>
      <c r="F74" s="32">
        <f t="shared" si="24"/>
        <v>88</v>
      </c>
      <c r="G74" s="32">
        <f t="shared" si="24"/>
        <v>62</v>
      </c>
      <c r="H74" s="32">
        <f t="shared" si="24"/>
        <v>9</v>
      </c>
      <c r="I74" s="32">
        <f t="shared" si="24"/>
        <v>5</v>
      </c>
      <c r="J74" s="32">
        <f t="shared" si="24"/>
        <v>96</v>
      </c>
      <c r="K74" s="32">
        <f t="shared" si="24"/>
        <v>19</v>
      </c>
      <c r="L74" s="32">
        <f t="shared" si="24"/>
        <v>82</v>
      </c>
      <c r="M74" s="32">
        <f t="shared" si="24"/>
        <v>138</v>
      </c>
      <c r="N74" s="32">
        <f t="shared" si="24"/>
        <v>2</v>
      </c>
      <c r="O74" s="32">
        <f>SUM(C74:N74)</f>
        <v>519</v>
      </c>
      <c r="P74" s="32">
        <f>SUM(P70:P73)</f>
        <v>0</v>
      </c>
      <c r="Q74" s="34">
        <f>SUM(Q70:Q73)</f>
        <v>0</v>
      </c>
      <c r="R74" s="1"/>
    </row>
    <row r="75" spans="1:18" x14ac:dyDescent="0.3">
      <c r="A75" s="36">
        <v>12</v>
      </c>
      <c r="B75" s="15" t="s">
        <v>44</v>
      </c>
      <c r="C75" s="8"/>
      <c r="D75" s="9"/>
      <c r="E75" s="9"/>
      <c r="F75" s="9"/>
      <c r="G75" s="9"/>
      <c r="H75" s="9"/>
      <c r="I75" s="46" t="s">
        <v>28</v>
      </c>
      <c r="J75" s="9"/>
      <c r="K75" s="9"/>
      <c r="L75" s="9"/>
      <c r="M75" s="9"/>
      <c r="N75" s="9"/>
      <c r="O75" s="9"/>
      <c r="P75" s="9"/>
      <c r="Q75" s="9"/>
      <c r="R75" s="13"/>
    </row>
    <row r="76" spans="1:18" x14ac:dyDescent="0.3">
      <c r="B76" s="4" t="s">
        <v>1</v>
      </c>
      <c r="C76" s="21">
        <v>7</v>
      </c>
      <c r="D76" s="21">
        <v>5</v>
      </c>
      <c r="E76" s="21">
        <v>5</v>
      </c>
      <c r="F76" s="21">
        <v>5</v>
      </c>
      <c r="G76" s="21">
        <v>2</v>
      </c>
      <c r="H76" s="21">
        <v>7</v>
      </c>
      <c r="I76" s="5">
        <v>8</v>
      </c>
      <c r="J76" s="5">
        <v>11</v>
      </c>
      <c r="K76" s="5">
        <v>6</v>
      </c>
      <c r="L76" s="5">
        <v>6</v>
      </c>
      <c r="M76" s="5">
        <v>4</v>
      </c>
      <c r="N76" s="5">
        <v>9</v>
      </c>
      <c r="O76" s="22">
        <f>SUM(C76:N76)</f>
        <v>75</v>
      </c>
      <c r="P76" s="10">
        <f>[12]Sheet1!$O$4</f>
        <v>0</v>
      </c>
      <c r="Q76" s="11">
        <f>[12]Sheet1!$P$4</f>
        <v>0</v>
      </c>
      <c r="R76" s="1" t="s">
        <v>36</v>
      </c>
    </row>
    <row r="77" spans="1:18" x14ac:dyDescent="0.3">
      <c r="B77" s="23" t="s">
        <v>2</v>
      </c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9">
        <f t="shared" ref="O77:O79" si="25">SUM(C77:N77)</f>
        <v>0</v>
      </c>
      <c r="P77" s="5"/>
      <c r="Q77" s="7"/>
      <c r="R77" s="1"/>
    </row>
    <row r="78" spans="1:18" x14ac:dyDescent="0.3">
      <c r="B78" s="4" t="s">
        <v>3</v>
      </c>
      <c r="C78" s="21">
        <v>3</v>
      </c>
      <c r="D78" s="64">
        <v>3</v>
      </c>
      <c r="E78" s="64">
        <v>0</v>
      </c>
      <c r="F78" s="64">
        <v>0</v>
      </c>
      <c r="G78" s="64">
        <v>1</v>
      </c>
      <c r="H78" s="64">
        <v>4</v>
      </c>
      <c r="I78" s="37">
        <v>3</v>
      </c>
      <c r="J78" s="37">
        <v>1</v>
      </c>
      <c r="K78" s="37">
        <v>2</v>
      </c>
      <c r="L78" s="37">
        <v>3</v>
      </c>
      <c r="M78" s="37">
        <v>0</v>
      </c>
      <c r="N78" s="37">
        <v>0</v>
      </c>
      <c r="O78" s="21">
        <f>SUM(C78:N78)</f>
        <v>20</v>
      </c>
      <c r="P78" s="5">
        <f>[12]Sheet1!$O$6</f>
        <v>0</v>
      </c>
      <c r="Q78" s="7">
        <f>[12]Sheet1!$P$6</f>
        <v>0</v>
      </c>
      <c r="R78" s="1" t="s">
        <v>36</v>
      </c>
    </row>
    <row r="79" spans="1:18" x14ac:dyDescent="0.3">
      <c r="B79" s="23" t="s">
        <v>4</v>
      </c>
      <c r="C79" s="5">
        <v>18</v>
      </c>
      <c r="D79" s="37">
        <v>6</v>
      </c>
      <c r="E79" s="37">
        <v>12</v>
      </c>
      <c r="F79" s="37">
        <v>7</v>
      </c>
      <c r="G79" s="37">
        <v>6</v>
      </c>
      <c r="H79" s="37">
        <v>8</v>
      </c>
      <c r="I79" s="37">
        <v>7</v>
      </c>
      <c r="J79" s="37">
        <v>13</v>
      </c>
      <c r="K79" s="37">
        <v>14</v>
      </c>
      <c r="L79" s="37">
        <v>12</v>
      </c>
      <c r="M79" s="37">
        <v>10</v>
      </c>
      <c r="N79" s="37">
        <v>9</v>
      </c>
      <c r="O79" s="29">
        <f t="shared" si="25"/>
        <v>122</v>
      </c>
      <c r="P79" s="5"/>
      <c r="Q79" s="7"/>
      <c r="R79" s="1" t="s">
        <v>36</v>
      </c>
    </row>
    <row r="80" spans="1:18" x14ac:dyDescent="0.3">
      <c r="B80" s="28" t="s">
        <v>0</v>
      </c>
      <c r="C80" s="32">
        <f t="shared" ref="C80:N80" si="26">SUM(C76:C79)</f>
        <v>28</v>
      </c>
      <c r="D80" s="32">
        <f t="shared" si="26"/>
        <v>14</v>
      </c>
      <c r="E80" s="32">
        <f t="shared" si="26"/>
        <v>17</v>
      </c>
      <c r="F80" s="32">
        <f t="shared" si="26"/>
        <v>12</v>
      </c>
      <c r="G80" s="32">
        <f t="shared" si="26"/>
        <v>9</v>
      </c>
      <c r="H80" s="32">
        <f t="shared" si="26"/>
        <v>19</v>
      </c>
      <c r="I80" s="32">
        <f t="shared" si="26"/>
        <v>18</v>
      </c>
      <c r="J80" s="32">
        <f t="shared" si="26"/>
        <v>25</v>
      </c>
      <c r="K80" s="31">
        <f t="shared" si="26"/>
        <v>22</v>
      </c>
      <c r="L80" s="31">
        <f t="shared" si="26"/>
        <v>21</v>
      </c>
      <c r="M80" s="31">
        <f t="shared" si="26"/>
        <v>14</v>
      </c>
      <c r="N80" s="31">
        <f t="shared" si="26"/>
        <v>18</v>
      </c>
      <c r="O80" s="32">
        <f>SUM(C80:N80)</f>
        <v>217</v>
      </c>
      <c r="P80" s="32">
        <f>SUM(P76:P79)</f>
        <v>0</v>
      </c>
      <c r="Q80" s="34">
        <f>SUM(Q76:Q79)</f>
        <v>0</v>
      </c>
      <c r="R80" s="1"/>
    </row>
    <row r="81" spans="1:18" x14ac:dyDescent="0.3">
      <c r="A81" s="36">
        <v>13</v>
      </c>
      <c r="B81" s="15" t="s">
        <v>21</v>
      </c>
      <c r="C81" s="8"/>
      <c r="D81" s="9"/>
      <c r="E81" s="9"/>
      <c r="F81" s="9"/>
      <c r="G81" s="9"/>
      <c r="H81" s="9"/>
      <c r="I81" s="46" t="s">
        <v>28</v>
      </c>
      <c r="J81" s="9"/>
      <c r="K81" s="9"/>
      <c r="L81" s="9"/>
      <c r="M81" s="9"/>
      <c r="N81" s="9"/>
      <c r="O81" s="9"/>
      <c r="P81" s="9"/>
      <c r="Q81" s="9"/>
      <c r="R81" s="13"/>
    </row>
    <row r="82" spans="1:18" x14ac:dyDescent="0.3">
      <c r="B82" s="4" t="s">
        <v>1</v>
      </c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10">
        <f>SUM(C82:N82)</f>
        <v>0</v>
      </c>
      <c r="P82" s="10"/>
      <c r="Q82" s="11"/>
      <c r="R82" s="12"/>
    </row>
    <row r="83" spans="1:18" x14ac:dyDescent="0.3">
      <c r="B83" s="4" t="s">
        <v>2</v>
      </c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5">
        <f t="shared" ref="O83:O85" si="27">SUM(C83:N83)</f>
        <v>0</v>
      </c>
      <c r="P83" s="5"/>
      <c r="Q83" s="7"/>
      <c r="R83" s="1"/>
    </row>
    <row r="84" spans="1:18" x14ac:dyDescent="0.3">
      <c r="B84" s="4" t="s">
        <v>3</v>
      </c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5">
        <f t="shared" si="27"/>
        <v>0</v>
      </c>
      <c r="P84" s="5">
        <f>[13]Sheet1!$O$5</f>
        <v>0</v>
      </c>
      <c r="Q84" s="7"/>
      <c r="R84" s="1"/>
    </row>
    <row r="85" spans="1:18" x14ac:dyDescent="0.3">
      <c r="B85" s="4" t="s">
        <v>4</v>
      </c>
      <c r="C85" s="64">
        <v>13</v>
      </c>
      <c r="D85" s="64">
        <v>27</v>
      </c>
      <c r="E85" s="64">
        <v>16</v>
      </c>
      <c r="F85" s="64">
        <v>14</v>
      </c>
      <c r="G85" s="64">
        <v>19</v>
      </c>
      <c r="H85" s="64">
        <v>18</v>
      </c>
      <c r="I85" s="37">
        <v>20</v>
      </c>
      <c r="J85" s="37">
        <v>13</v>
      </c>
      <c r="K85" s="37">
        <v>28</v>
      </c>
      <c r="L85" s="37">
        <v>33</v>
      </c>
      <c r="M85" s="5">
        <v>24</v>
      </c>
      <c r="N85" s="5">
        <v>15</v>
      </c>
      <c r="O85" s="5">
        <f t="shared" si="27"/>
        <v>240</v>
      </c>
      <c r="P85" s="5"/>
      <c r="Q85" s="7"/>
      <c r="R85" s="1" t="s">
        <v>36</v>
      </c>
    </row>
    <row r="86" spans="1:18" x14ac:dyDescent="0.3">
      <c r="B86" s="28" t="s">
        <v>0</v>
      </c>
      <c r="C86" s="32">
        <f>SUM(C82:C85)</f>
        <v>13</v>
      </c>
      <c r="D86" s="32">
        <f t="shared" ref="D86:N86" si="28">SUM(D82:D85)</f>
        <v>27</v>
      </c>
      <c r="E86" s="32">
        <f t="shared" si="28"/>
        <v>16</v>
      </c>
      <c r="F86" s="32">
        <f t="shared" si="28"/>
        <v>14</v>
      </c>
      <c r="G86" s="32">
        <f t="shared" si="28"/>
        <v>19</v>
      </c>
      <c r="H86" s="32">
        <f t="shared" si="28"/>
        <v>18</v>
      </c>
      <c r="I86" s="32">
        <f t="shared" si="28"/>
        <v>20</v>
      </c>
      <c r="J86" s="32">
        <f t="shared" si="28"/>
        <v>13</v>
      </c>
      <c r="K86" s="32">
        <f t="shared" si="28"/>
        <v>28</v>
      </c>
      <c r="L86" s="32">
        <f t="shared" si="28"/>
        <v>33</v>
      </c>
      <c r="M86" s="32">
        <f t="shared" si="28"/>
        <v>24</v>
      </c>
      <c r="N86" s="32">
        <f t="shared" si="28"/>
        <v>15</v>
      </c>
      <c r="O86" s="32">
        <f>SUM(C86:N86)</f>
        <v>240</v>
      </c>
      <c r="P86" s="32">
        <f>SUM(P82:P85)</f>
        <v>0</v>
      </c>
      <c r="Q86" s="34">
        <f>SUM(Q82:Q85)</f>
        <v>0</v>
      </c>
      <c r="R86" s="1"/>
    </row>
    <row r="87" spans="1:18" x14ac:dyDescent="0.3">
      <c r="A87" s="36">
        <v>14</v>
      </c>
      <c r="B87" s="15" t="str">
        <f>[14]Sheet1!$A$29</f>
        <v>Starpvalstu norēķinu kopsumma</v>
      </c>
      <c r="C87" s="39"/>
      <c r="D87" s="40"/>
      <c r="E87" s="40"/>
      <c r="F87" s="40"/>
      <c r="G87" s="40"/>
      <c r="H87" s="40"/>
      <c r="I87" s="46" t="s">
        <v>29</v>
      </c>
      <c r="J87" s="40"/>
      <c r="K87" s="40"/>
      <c r="L87" s="40"/>
      <c r="M87" s="40"/>
      <c r="N87" s="40"/>
      <c r="O87" s="9"/>
      <c r="P87" s="9"/>
      <c r="Q87" s="9"/>
      <c r="R87" s="13"/>
    </row>
    <row r="88" spans="1:18" x14ac:dyDescent="0.3">
      <c r="B88" s="23" t="s">
        <v>1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30">
        <f>SUM(C88:N88)</f>
        <v>0</v>
      </c>
      <c r="P88" s="10"/>
      <c r="Q88" s="11"/>
      <c r="R88" s="12"/>
    </row>
    <row r="89" spans="1:18" x14ac:dyDescent="0.3">
      <c r="B89" s="23" t="s">
        <v>2</v>
      </c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9">
        <f t="shared" ref="O89:O91" si="29">SUM(C89:N89)</f>
        <v>0</v>
      </c>
      <c r="P89" s="5"/>
      <c r="Q89" s="7"/>
      <c r="R89" s="1"/>
    </row>
    <row r="90" spans="1:18" x14ac:dyDescent="0.3">
      <c r="B90" s="4" t="s">
        <v>3</v>
      </c>
      <c r="C90" s="5">
        <v>159</v>
      </c>
      <c r="D90" s="5">
        <v>128</v>
      </c>
      <c r="E90" s="5">
        <v>214</v>
      </c>
      <c r="F90" s="5">
        <v>26</v>
      </c>
      <c r="G90" s="5">
        <v>340</v>
      </c>
      <c r="H90" s="5">
        <v>113</v>
      </c>
      <c r="I90" s="5">
        <v>342</v>
      </c>
      <c r="J90" s="5">
        <v>0</v>
      </c>
      <c r="K90" s="5">
        <v>385</v>
      </c>
      <c r="L90" s="5">
        <v>9</v>
      </c>
      <c r="M90" s="5">
        <v>36</v>
      </c>
      <c r="N90" s="5">
        <v>378</v>
      </c>
      <c r="O90" s="5">
        <f t="shared" si="29"/>
        <v>2130</v>
      </c>
      <c r="P90" s="5"/>
      <c r="Q90" s="7"/>
      <c r="R90" s="1" t="s">
        <v>50</v>
      </c>
    </row>
    <row r="91" spans="1:18" x14ac:dyDescent="0.3">
      <c r="B91" s="4" t="s">
        <v>4</v>
      </c>
      <c r="C91" s="5">
        <v>728</v>
      </c>
      <c r="D91" s="5">
        <v>1122</v>
      </c>
      <c r="E91" s="5">
        <v>1628</v>
      </c>
      <c r="F91" s="5">
        <v>1858</v>
      </c>
      <c r="G91" s="5">
        <v>471</v>
      </c>
      <c r="H91" s="5">
        <v>2412</v>
      </c>
      <c r="I91" s="5">
        <v>975</v>
      </c>
      <c r="J91" s="5">
        <v>1219</v>
      </c>
      <c r="K91" s="5">
        <v>2157</v>
      </c>
      <c r="L91" s="5">
        <v>2611</v>
      </c>
      <c r="M91" s="5">
        <v>1080</v>
      </c>
      <c r="N91" s="5">
        <v>864</v>
      </c>
      <c r="O91" s="29">
        <f t="shared" si="29"/>
        <v>17125</v>
      </c>
      <c r="P91" s="5"/>
      <c r="Q91" s="7"/>
      <c r="R91" s="1" t="s">
        <v>36</v>
      </c>
    </row>
    <row r="92" spans="1:18" x14ac:dyDescent="0.3">
      <c r="B92" s="28" t="s">
        <v>0</v>
      </c>
      <c r="C92" s="31">
        <f t="shared" ref="C92:N92" si="30">SUM(C88:C91)</f>
        <v>887</v>
      </c>
      <c r="D92" s="31">
        <f t="shared" si="30"/>
        <v>1250</v>
      </c>
      <c r="E92" s="31">
        <f t="shared" si="30"/>
        <v>1842</v>
      </c>
      <c r="F92" s="31">
        <f t="shared" si="30"/>
        <v>1884</v>
      </c>
      <c r="G92" s="31">
        <f t="shared" si="30"/>
        <v>811</v>
      </c>
      <c r="H92" s="31">
        <f t="shared" si="30"/>
        <v>2525</v>
      </c>
      <c r="I92" s="31">
        <f t="shared" si="30"/>
        <v>1317</v>
      </c>
      <c r="J92" s="31">
        <f t="shared" si="30"/>
        <v>1219</v>
      </c>
      <c r="K92" s="31">
        <f t="shared" si="30"/>
        <v>2542</v>
      </c>
      <c r="L92" s="31">
        <f t="shared" si="30"/>
        <v>2620</v>
      </c>
      <c r="M92" s="31">
        <f t="shared" si="30"/>
        <v>1116</v>
      </c>
      <c r="N92" s="31">
        <f t="shared" si="30"/>
        <v>1242</v>
      </c>
      <c r="O92" s="32">
        <f>SUM(C92:N92)</f>
        <v>19255</v>
      </c>
      <c r="P92" s="32">
        <f>SUM(P88:P91)</f>
        <v>0</v>
      </c>
      <c r="Q92" s="34">
        <f>SUM(Q88:Q91)</f>
        <v>0</v>
      </c>
      <c r="R92" s="1"/>
    </row>
    <row r="93" spans="1:18" x14ac:dyDescent="0.3">
      <c r="A93" s="36">
        <v>15</v>
      </c>
      <c r="B93" s="15" t="str">
        <f>[15]Sheet1!$A$21</f>
        <v>EE un LV līgums</v>
      </c>
      <c r="C93" s="8"/>
      <c r="D93" s="9"/>
      <c r="E93" s="9"/>
      <c r="F93" s="9"/>
      <c r="G93" s="9"/>
      <c r="H93" s="9"/>
      <c r="I93" s="46" t="s">
        <v>28</v>
      </c>
      <c r="J93" s="9"/>
      <c r="K93" s="9"/>
      <c r="L93" s="9"/>
      <c r="M93" s="9"/>
      <c r="N93" s="13"/>
      <c r="O93" s="9"/>
      <c r="P93" s="9"/>
      <c r="Q93" s="9"/>
      <c r="R93" s="13"/>
    </row>
    <row r="94" spans="1:18" x14ac:dyDescent="0.3">
      <c r="B94" s="23" t="s">
        <v>1</v>
      </c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30">
        <f>SUM(C94:N94)</f>
        <v>0</v>
      </c>
      <c r="P94" s="10"/>
      <c r="Q94" s="11"/>
      <c r="R94" s="12"/>
    </row>
    <row r="95" spans="1:18" x14ac:dyDescent="0.3">
      <c r="B95" s="23" t="s">
        <v>2</v>
      </c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9">
        <f t="shared" ref="O95:O96" si="31">SUM(C95:N95)</f>
        <v>0</v>
      </c>
      <c r="P95" s="5"/>
      <c r="Q95" s="7"/>
      <c r="R95" s="1"/>
    </row>
    <row r="96" spans="1:18" x14ac:dyDescent="0.3">
      <c r="B96" s="4" t="s">
        <v>3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5">
        <f t="shared" si="31"/>
        <v>0</v>
      </c>
      <c r="P96" s="5">
        <f>[15]Sheet1!$O$24</f>
        <v>0</v>
      </c>
      <c r="Q96" s="7">
        <f>[15]Sheet1!$P$24</f>
        <v>0</v>
      </c>
      <c r="R96" s="1" t="s">
        <v>38</v>
      </c>
    </row>
    <row r="97" spans="1:18" x14ac:dyDescent="0.3">
      <c r="B97" s="23" t="s">
        <v>4</v>
      </c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9">
        <f>SUM(C97:N97)</f>
        <v>0</v>
      </c>
      <c r="P97" s="5"/>
      <c r="Q97" s="7"/>
      <c r="R97" s="1"/>
    </row>
    <row r="98" spans="1:18" x14ac:dyDescent="0.3">
      <c r="B98" s="28" t="s">
        <v>0</v>
      </c>
      <c r="C98" s="31">
        <f>SUM(C94:C97)</f>
        <v>0</v>
      </c>
      <c r="D98" s="31">
        <f t="shared" ref="D98:M98" si="32">SUM(D94:D97)</f>
        <v>0</v>
      </c>
      <c r="E98" s="31">
        <f t="shared" si="32"/>
        <v>0</v>
      </c>
      <c r="F98" s="31">
        <f t="shared" si="32"/>
        <v>0</v>
      </c>
      <c r="G98" s="31">
        <f t="shared" si="32"/>
        <v>0</v>
      </c>
      <c r="H98" s="31">
        <f t="shared" si="32"/>
        <v>0</v>
      </c>
      <c r="I98" s="31">
        <f t="shared" si="32"/>
        <v>0</v>
      </c>
      <c r="J98" s="31">
        <f t="shared" si="32"/>
        <v>0</v>
      </c>
      <c r="K98" s="31">
        <f t="shared" si="32"/>
        <v>0</v>
      </c>
      <c r="L98" s="31">
        <f t="shared" si="32"/>
        <v>0</v>
      </c>
      <c r="M98" s="31">
        <f t="shared" si="32"/>
        <v>0</v>
      </c>
      <c r="N98" s="31">
        <f>SUM(N94:N97)</f>
        <v>0</v>
      </c>
      <c r="O98" s="32">
        <f>SUM(C98:N98)</f>
        <v>0</v>
      </c>
      <c r="P98" s="32">
        <f>SUM(P94:P97)</f>
        <v>0</v>
      </c>
      <c r="Q98" s="34">
        <f>SUM(Q94:Q97)</f>
        <v>0</v>
      </c>
      <c r="R98" s="1"/>
    </row>
    <row r="99" spans="1:18" hidden="1" x14ac:dyDescent="0.3">
      <c r="A99" s="36">
        <v>21</v>
      </c>
      <c r="B99" s="50" t="str">
        <f>[16]Sheet1!$F$1</f>
        <v>Iesniegums Ārstniecības riska fondam</v>
      </c>
      <c r="C99" s="8"/>
      <c r="D99" s="9"/>
      <c r="E99" s="9"/>
      <c r="F99" s="9"/>
      <c r="G99" s="9"/>
      <c r="H99" s="9"/>
      <c r="I99" s="46" t="s">
        <v>27</v>
      </c>
      <c r="J99" s="9"/>
      <c r="K99" s="9"/>
      <c r="L99" s="9"/>
      <c r="M99" s="9"/>
      <c r="N99" s="9"/>
      <c r="O99" s="9"/>
      <c r="P99" s="9"/>
      <c r="Q99" s="9"/>
      <c r="R99" s="13"/>
    </row>
    <row r="100" spans="1:18" hidden="1" x14ac:dyDescent="0.3">
      <c r="B100" s="4" t="s">
        <v>1</v>
      </c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5">
        <f>SUM(C100:N100)</f>
        <v>0</v>
      </c>
      <c r="P100" s="10"/>
      <c r="Q100" s="11"/>
      <c r="R100" s="12" t="str">
        <f>[16]Sheet1!$Q$4</f>
        <v>Tabula_2018</v>
      </c>
    </row>
    <row r="101" spans="1:18" hidden="1" x14ac:dyDescent="0.3">
      <c r="B101" s="23" t="s">
        <v>2</v>
      </c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10">
        <v>0</v>
      </c>
      <c r="P101" s="29"/>
      <c r="Q101" s="7"/>
      <c r="R101" s="1"/>
    </row>
    <row r="102" spans="1:18" hidden="1" x14ac:dyDescent="0.3">
      <c r="B102" s="4" t="s">
        <v>3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>
        <f t="shared" ref="O102:O103" si="33">SUM(C102:N102)</f>
        <v>0</v>
      </c>
      <c r="P102" s="5"/>
      <c r="Q102" s="7"/>
      <c r="R102" s="1" t="str">
        <f>[16]Sheet1!$Q$6</f>
        <v>Tabula_2018</v>
      </c>
    </row>
    <row r="103" spans="1:18" hidden="1" x14ac:dyDescent="0.3">
      <c r="B103" s="4" t="s">
        <v>4</v>
      </c>
      <c r="C103" s="5"/>
      <c r="D103" s="5"/>
      <c r="E103" s="5"/>
      <c r="F103" s="5"/>
      <c r="G103" s="5"/>
      <c r="H103" s="5"/>
      <c r="I103" s="10"/>
      <c r="J103" s="10"/>
      <c r="K103" s="10"/>
      <c r="L103" s="10"/>
      <c r="M103" s="10"/>
      <c r="N103" s="10"/>
      <c r="O103" s="5">
        <f t="shared" si="33"/>
        <v>0</v>
      </c>
      <c r="P103" s="5"/>
      <c r="Q103" s="7"/>
      <c r="R103" s="1" t="str">
        <f>[16]Sheet1!$Q$7</f>
        <v>Eldis</v>
      </c>
    </row>
    <row r="104" spans="1:18" hidden="1" x14ac:dyDescent="0.3">
      <c r="B104" s="28" t="s">
        <v>0</v>
      </c>
      <c r="C104" s="32">
        <f>SUM(C100:C103)</f>
        <v>0</v>
      </c>
      <c r="D104" s="32">
        <f t="shared" ref="D104:N104" si="34">SUM(D100:D103)</f>
        <v>0</v>
      </c>
      <c r="E104" s="32">
        <f t="shared" si="34"/>
        <v>0</v>
      </c>
      <c r="F104" s="32">
        <f t="shared" si="34"/>
        <v>0</v>
      </c>
      <c r="G104" s="32">
        <f t="shared" si="34"/>
        <v>0</v>
      </c>
      <c r="H104" s="32">
        <f t="shared" si="34"/>
        <v>0</v>
      </c>
      <c r="I104" s="32">
        <f t="shared" si="34"/>
        <v>0</v>
      </c>
      <c r="J104" s="32">
        <f t="shared" si="34"/>
        <v>0</v>
      </c>
      <c r="K104" s="32">
        <f t="shared" si="34"/>
        <v>0</v>
      </c>
      <c r="L104" s="32">
        <f t="shared" si="34"/>
        <v>0</v>
      </c>
      <c r="M104" s="32">
        <f t="shared" si="34"/>
        <v>0</v>
      </c>
      <c r="N104" s="32">
        <f t="shared" si="34"/>
        <v>0</v>
      </c>
      <c r="O104" s="32">
        <f>SUM(C104:N104)</f>
        <v>0</v>
      </c>
      <c r="P104" s="32"/>
      <c r="Q104" s="34"/>
      <c r="R104" s="1"/>
    </row>
    <row r="105" spans="1:18" x14ac:dyDescent="0.3">
      <c r="A105" s="36">
        <v>16</v>
      </c>
      <c r="B105" s="15" t="s">
        <v>47</v>
      </c>
      <c r="C105" s="8"/>
      <c r="D105" s="9"/>
      <c r="E105" s="9"/>
      <c r="F105" s="9"/>
      <c r="G105" s="9"/>
      <c r="H105" s="45" t="s">
        <v>27</v>
      </c>
      <c r="I105" s="9"/>
      <c r="J105" s="9"/>
      <c r="K105" s="9"/>
      <c r="L105" s="9"/>
      <c r="M105" s="9"/>
      <c r="N105" s="9"/>
      <c r="O105" s="9"/>
      <c r="P105" s="9"/>
      <c r="Q105" s="9"/>
      <c r="R105" s="13"/>
    </row>
    <row r="106" spans="1:18" x14ac:dyDescent="0.3">
      <c r="B106" s="23" t="s">
        <v>1</v>
      </c>
      <c r="C106" s="52">
        <v>150</v>
      </c>
      <c r="D106" s="52">
        <v>144</v>
      </c>
      <c r="E106" s="52">
        <v>132</v>
      </c>
      <c r="F106" s="52">
        <v>138</v>
      </c>
      <c r="G106" s="52">
        <v>98</v>
      </c>
      <c r="H106" s="52">
        <v>99</v>
      </c>
      <c r="I106" s="52">
        <v>81</v>
      </c>
      <c r="J106" s="52">
        <v>92</v>
      </c>
      <c r="K106" s="52">
        <v>116</v>
      </c>
      <c r="L106" s="52">
        <v>114</v>
      </c>
      <c r="M106" s="52">
        <v>97</v>
      </c>
      <c r="N106" s="52">
        <v>116</v>
      </c>
      <c r="O106" s="5">
        <f>SUM(C106:N106)</f>
        <v>1377</v>
      </c>
      <c r="P106" s="5"/>
      <c r="Q106" s="7">
        <v>2</v>
      </c>
      <c r="R106" s="1" t="s">
        <v>38</v>
      </c>
    </row>
    <row r="107" spans="1:18" x14ac:dyDescent="0.3">
      <c r="B107" s="23" t="s">
        <v>2</v>
      </c>
      <c r="C107" s="52">
        <v>0</v>
      </c>
      <c r="D107" s="52">
        <v>0</v>
      </c>
      <c r="E107" s="52">
        <v>0</v>
      </c>
      <c r="F107" s="52">
        <v>0</v>
      </c>
      <c r="G107" s="52">
        <v>0</v>
      </c>
      <c r="H107" s="52">
        <v>0</v>
      </c>
      <c r="I107" s="52">
        <v>0</v>
      </c>
      <c r="J107" s="52">
        <v>0</v>
      </c>
      <c r="K107" s="52">
        <v>0</v>
      </c>
      <c r="L107" s="52">
        <v>0</v>
      </c>
      <c r="M107" s="52">
        <v>0</v>
      </c>
      <c r="N107" s="52">
        <v>0</v>
      </c>
      <c r="O107" s="5">
        <f>SUM(C107:N107)</f>
        <v>0</v>
      </c>
      <c r="P107" s="5"/>
      <c r="Q107" s="7">
        <v>0</v>
      </c>
      <c r="R107" s="1" t="s">
        <v>38</v>
      </c>
    </row>
    <row r="108" spans="1:18" x14ac:dyDescent="0.3">
      <c r="B108" s="4" t="s">
        <v>3</v>
      </c>
      <c r="C108" s="52">
        <v>50</v>
      </c>
      <c r="D108" s="52">
        <v>39</v>
      </c>
      <c r="E108" s="52">
        <v>81</v>
      </c>
      <c r="F108" s="52">
        <v>44</v>
      </c>
      <c r="G108" s="52">
        <v>55</v>
      </c>
      <c r="H108" s="52">
        <v>57</v>
      </c>
      <c r="I108" s="52">
        <v>42</v>
      </c>
      <c r="J108" s="52">
        <v>44</v>
      </c>
      <c r="K108" s="52">
        <v>38</v>
      </c>
      <c r="L108" s="52">
        <v>33</v>
      </c>
      <c r="M108" s="52">
        <v>29</v>
      </c>
      <c r="N108" s="52">
        <v>39</v>
      </c>
      <c r="O108" s="5">
        <f>SUM(C108:N108)</f>
        <v>551</v>
      </c>
      <c r="P108" s="5"/>
      <c r="Q108" s="7">
        <v>1</v>
      </c>
      <c r="R108" s="1" t="s">
        <v>38</v>
      </c>
    </row>
    <row r="109" spans="1:18" x14ac:dyDescent="0.3">
      <c r="B109" s="4" t="s">
        <v>4</v>
      </c>
      <c r="C109" s="52">
        <v>113</v>
      </c>
      <c r="D109" s="52">
        <v>66</v>
      </c>
      <c r="E109" s="52">
        <v>81</v>
      </c>
      <c r="F109" s="52">
        <v>61</v>
      </c>
      <c r="G109" s="52">
        <v>81</v>
      </c>
      <c r="H109" s="52">
        <v>56</v>
      </c>
      <c r="I109" s="52">
        <v>44</v>
      </c>
      <c r="J109" s="52">
        <v>72</v>
      </c>
      <c r="K109" s="52">
        <v>94</v>
      </c>
      <c r="L109" s="52">
        <v>90</v>
      </c>
      <c r="M109" s="52">
        <v>69</v>
      </c>
      <c r="N109" s="52">
        <v>68</v>
      </c>
      <c r="O109" s="5">
        <f>SUM(C109:N109)</f>
        <v>895</v>
      </c>
      <c r="P109" s="5"/>
      <c r="Q109" s="7">
        <v>3</v>
      </c>
      <c r="R109" s="1" t="s">
        <v>38</v>
      </c>
    </row>
    <row r="110" spans="1:18" x14ac:dyDescent="0.3">
      <c r="B110" s="28" t="s">
        <v>0</v>
      </c>
      <c r="C110" s="32">
        <f>SUM(C106:C109)</f>
        <v>313</v>
      </c>
      <c r="D110" s="32">
        <f t="shared" ref="D110:N110" si="35">SUM(D106:D109)</f>
        <v>249</v>
      </c>
      <c r="E110" s="32">
        <f t="shared" si="35"/>
        <v>294</v>
      </c>
      <c r="F110" s="32">
        <f t="shared" si="35"/>
        <v>243</v>
      </c>
      <c r="G110" s="32">
        <f t="shared" si="35"/>
        <v>234</v>
      </c>
      <c r="H110" s="32">
        <f t="shared" si="35"/>
        <v>212</v>
      </c>
      <c r="I110" s="32">
        <f t="shared" si="35"/>
        <v>167</v>
      </c>
      <c r="J110" s="32">
        <f t="shared" si="35"/>
        <v>208</v>
      </c>
      <c r="K110" s="32">
        <f t="shared" si="35"/>
        <v>248</v>
      </c>
      <c r="L110" s="32">
        <f t="shared" si="35"/>
        <v>237</v>
      </c>
      <c r="M110" s="32">
        <f t="shared" si="35"/>
        <v>195</v>
      </c>
      <c r="N110" s="32">
        <f t="shared" si="35"/>
        <v>223</v>
      </c>
      <c r="O110" s="32">
        <f>SUM(C110:N110)</f>
        <v>2823</v>
      </c>
      <c r="P110" s="32">
        <f>SUM(P109:P109)</f>
        <v>0</v>
      </c>
      <c r="Q110" s="34">
        <f>SUM(Q106:Q109)</f>
        <v>6</v>
      </c>
      <c r="R110" s="1"/>
    </row>
    <row r="111" spans="1:18" x14ac:dyDescent="0.3">
      <c r="A111" s="36">
        <v>17</v>
      </c>
      <c r="B111" s="15" t="s">
        <v>46</v>
      </c>
      <c r="C111" s="8"/>
      <c r="D111" s="9"/>
      <c r="E111" s="9"/>
      <c r="F111" s="9"/>
      <c r="G111" s="9"/>
      <c r="H111" s="45" t="s">
        <v>33</v>
      </c>
      <c r="I111" s="9"/>
      <c r="J111" s="9"/>
      <c r="K111" s="9"/>
      <c r="L111" s="9"/>
      <c r="M111" s="9"/>
      <c r="N111" s="9"/>
      <c r="O111" s="9"/>
      <c r="P111" s="9"/>
      <c r="Q111" s="9"/>
      <c r="R111" s="13"/>
    </row>
    <row r="112" spans="1:18" ht="14.5" x14ac:dyDescent="0.35">
      <c r="B112" s="4" t="s">
        <v>4</v>
      </c>
      <c r="C112" s="5">
        <v>190</v>
      </c>
      <c r="D112" s="5">
        <v>200</v>
      </c>
      <c r="E112" s="5">
        <v>181</v>
      </c>
      <c r="F112" s="5">
        <v>144</v>
      </c>
      <c r="G112" s="5">
        <v>125</v>
      </c>
      <c r="H112" s="5">
        <v>86</v>
      </c>
      <c r="I112" s="65">
        <v>285</v>
      </c>
      <c r="J112" s="65">
        <v>309</v>
      </c>
      <c r="K112" s="65">
        <v>252</v>
      </c>
      <c r="L112" s="65">
        <v>311</v>
      </c>
      <c r="M112" s="65">
        <v>183</v>
      </c>
      <c r="N112" s="65">
        <v>130</v>
      </c>
      <c r="O112" s="5">
        <f>SUM(C112:N112)</f>
        <v>2396</v>
      </c>
      <c r="P112" s="5"/>
      <c r="Q112" s="7"/>
      <c r="R112" s="58" t="s">
        <v>39</v>
      </c>
    </row>
    <row r="113" spans="2:18" x14ac:dyDescent="0.3">
      <c r="B113" s="28" t="s">
        <v>0</v>
      </c>
      <c r="C113" s="32">
        <f t="shared" ref="C113:N113" si="36">SUM(C112:C112)</f>
        <v>190</v>
      </c>
      <c r="D113" s="32">
        <f t="shared" si="36"/>
        <v>200</v>
      </c>
      <c r="E113" s="32">
        <f t="shared" si="36"/>
        <v>181</v>
      </c>
      <c r="F113" s="32">
        <f t="shared" si="36"/>
        <v>144</v>
      </c>
      <c r="G113" s="32">
        <f t="shared" si="36"/>
        <v>125</v>
      </c>
      <c r="H113" s="32">
        <f t="shared" si="36"/>
        <v>86</v>
      </c>
      <c r="I113" s="32">
        <f t="shared" si="36"/>
        <v>285</v>
      </c>
      <c r="J113" s="32">
        <f t="shared" si="36"/>
        <v>309</v>
      </c>
      <c r="K113" s="32">
        <f t="shared" si="36"/>
        <v>252</v>
      </c>
      <c r="L113" s="32">
        <f t="shared" si="36"/>
        <v>311</v>
      </c>
      <c r="M113" s="32">
        <f t="shared" si="36"/>
        <v>183</v>
      </c>
      <c r="N113" s="32">
        <f t="shared" si="36"/>
        <v>130</v>
      </c>
      <c r="O113" s="32">
        <f>SUM(C113:N113)</f>
        <v>2396</v>
      </c>
      <c r="P113" s="32">
        <f>SUM(P112:P112)</f>
        <v>0</v>
      </c>
      <c r="Q113" s="34">
        <f>SUM(Q112:Q112)</f>
        <v>0</v>
      </c>
      <c r="R113" s="1"/>
    </row>
  </sheetData>
  <mergeCells count="4">
    <mergeCell ref="P1:Q1"/>
    <mergeCell ref="C1:N1"/>
    <mergeCell ref="R1:R2"/>
    <mergeCell ref="R16:R20"/>
  </mergeCells>
  <hyperlinks>
    <hyperlink ref="R112" r:id="rId1" xr:uid="{D92EC5E1-58CE-4529-9E33-8EA6E31E4753}"/>
  </hyperlinks>
  <pageMargins left="0.23622047244094491" right="0.23622047244094491" top="0.23622047244094491" bottom="0.23622047244094491" header="0.31496062992125984" footer="0.31496062992125984"/>
  <pageSetup paperSize="9" scale="75" orientation="landscape" r:id="rId2"/>
  <headerFooter>
    <oddHeader>&amp;R&amp;P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Kopā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Sintija Žuka</dc:creator>
  <cp:lastModifiedBy>Sintija Žuka</cp:lastModifiedBy>
  <cp:lastPrinted>2018-07-20T07:42:32Z</cp:lastPrinted>
  <dcterms:created xsi:type="dcterms:W3CDTF">2018-06-19T12:29:31Z</dcterms:created>
  <dcterms:modified xsi:type="dcterms:W3CDTF">2026-03-31T09:39:31Z</dcterms:modified>
</cp:coreProperties>
</file>