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N:\Finansu_planosanas_nodala\Gunita\Pārskati_2026_3mēn\"/>
    </mc:Choice>
  </mc:AlternateContent>
  <xr:revisionPtr revIDLastSave="0" documentId="13_ncr:1_{F51A48C8-72C6-4DF3-A2B8-F655DEFC17FD}" xr6:coauthVersionLast="47" xr6:coauthVersionMax="47" xr10:uidLastSave="{00000000-0000-0000-0000-000000000000}"/>
  <bookViews>
    <workbookView xWindow="-120" yWindow="-120" windowWidth="29040" windowHeight="15720" tabRatio="601" xr2:uid="{4B00183C-9CD9-4152-B359-F380A6AA152D}"/>
  </bookViews>
  <sheets>
    <sheet name="2026_3" sheetId="60" r:id="rId1"/>
  </sheets>
  <definedNames>
    <definedName name="_xlnm._FilterDatabase" localSheetId="0" hidden="1">'2026_3'!$A$5:$R$149</definedName>
    <definedName name="TableName">"Dummy"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4" i="60" l="1"/>
  <c r="P113" i="60"/>
  <c r="P112" i="60"/>
  <c r="P111" i="60"/>
  <c r="P110" i="60"/>
  <c r="P109" i="60"/>
  <c r="P108" i="60"/>
  <c r="P107" i="60"/>
  <c r="P106" i="60"/>
  <c r="P105" i="60"/>
  <c r="P104" i="60"/>
  <c r="P103" i="60"/>
  <c r="P102" i="60"/>
  <c r="P100" i="60"/>
  <c r="P99" i="60"/>
  <c r="P98" i="60"/>
  <c r="P97" i="60"/>
  <c r="P96" i="60"/>
  <c r="P95" i="60"/>
  <c r="P94" i="60"/>
  <c r="P93" i="60"/>
  <c r="P92" i="60"/>
  <c r="P91" i="60"/>
  <c r="P90" i="60"/>
  <c r="P89" i="60"/>
  <c r="P88" i="60"/>
  <c r="P87" i="60"/>
  <c r="P86" i="60"/>
  <c r="P85" i="60"/>
  <c r="P84" i="60"/>
  <c r="P83" i="60"/>
  <c r="P82" i="60"/>
  <c r="P81" i="60"/>
  <c r="P80" i="60"/>
  <c r="P79" i="60"/>
  <c r="P78" i="60"/>
  <c r="P77" i="60"/>
  <c r="P76" i="60"/>
  <c r="P75" i="60"/>
  <c r="P74" i="60"/>
  <c r="P73" i="60"/>
  <c r="P72" i="60"/>
  <c r="P71" i="60"/>
  <c r="P70" i="60"/>
  <c r="P69" i="60"/>
  <c r="P68" i="60"/>
  <c r="P67" i="60"/>
  <c r="P66" i="60"/>
  <c r="P50" i="60"/>
  <c r="P51" i="60"/>
  <c r="P52" i="60"/>
  <c r="P53" i="60"/>
  <c r="P54" i="60"/>
  <c r="P55" i="60"/>
  <c r="P56" i="60"/>
  <c r="P57" i="60"/>
  <c r="P58" i="60"/>
  <c r="P59" i="60"/>
  <c r="P60" i="60"/>
  <c r="P61" i="60"/>
  <c r="P62" i="60"/>
  <c r="P63" i="60"/>
  <c r="P64" i="60"/>
  <c r="P49" i="60"/>
  <c r="P7" i="60"/>
  <c r="P8" i="60"/>
  <c r="P9" i="60"/>
  <c r="P10" i="60"/>
  <c r="P11" i="60"/>
  <c r="P12" i="60"/>
  <c r="P13" i="60"/>
  <c r="P14" i="60"/>
  <c r="P15" i="60"/>
  <c r="P16" i="60"/>
  <c r="P17" i="60"/>
  <c r="P18" i="60"/>
  <c r="P19" i="60"/>
  <c r="P20" i="60"/>
  <c r="P21" i="60"/>
  <c r="P22" i="60"/>
  <c r="P23" i="60"/>
  <c r="P6" i="60"/>
  <c r="R137" i="60"/>
  <c r="Q137" i="60"/>
  <c r="R117" i="60"/>
  <c r="Q117" i="60"/>
  <c r="K117" i="60"/>
  <c r="K137" i="60"/>
  <c r="K115" i="60" l="1"/>
  <c r="F115" i="60"/>
  <c r="R115" i="60"/>
  <c r="Q115" i="60"/>
  <c r="L117" i="60"/>
  <c r="L115" i="60" l="1"/>
  <c r="M130" i="60"/>
  <c r="J130" i="60"/>
  <c r="J148" i="60"/>
  <c r="J147" i="60"/>
  <c r="M147" i="60"/>
  <c r="J146" i="60"/>
  <c r="J145" i="60"/>
  <c r="J144" i="60"/>
  <c r="J143" i="60"/>
  <c r="J138" i="60"/>
  <c r="J137" i="60"/>
  <c r="J136" i="60"/>
  <c r="J135" i="60"/>
  <c r="J132" i="60"/>
  <c r="J133" i="60"/>
  <c r="J134" i="60"/>
  <c r="J131" i="60"/>
  <c r="J127" i="60"/>
  <c r="J128" i="60"/>
  <c r="J129" i="60"/>
  <c r="M127" i="60"/>
  <c r="J126" i="60"/>
  <c r="J124" i="60"/>
  <c r="J123" i="60"/>
  <c r="J119" i="60"/>
  <c r="J120" i="60"/>
  <c r="J121" i="60"/>
  <c r="J122" i="60"/>
  <c r="J118" i="60"/>
  <c r="J117" i="60"/>
  <c r="J116" i="60"/>
  <c r="J115" i="60" l="1"/>
  <c r="F29" i="60" l="1"/>
  <c r="M38" i="60" l="1"/>
  <c r="M33" i="60"/>
  <c r="M53" i="60" l="1"/>
  <c r="M52" i="60"/>
  <c r="M70" i="60"/>
  <c r="H70" i="60"/>
  <c r="M96" i="60"/>
  <c r="H96" i="60"/>
  <c r="M88" i="60"/>
  <c r="H88" i="60"/>
  <c r="M83" i="60"/>
  <c r="H83" i="60"/>
  <c r="H77" i="60"/>
  <c r="M77" i="60"/>
  <c r="M75" i="60"/>
  <c r="H75" i="60"/>
  <c r="M73" i="60"/>
  <c r="H73" i="60"/>
  <c r="M67" i="60"/>
  <c r="H67" i="60"/>
  <c r="M63" i="60"/>
  <c r="H63" i="60"/>
  <c r="M62" i="60"/>
  <c r="H62" i="60"/>
  <c r="M59" i="60"/>
  <c r="H59" i="60"/>
  <c r="M56" i="60"/>
  <c r="H56" i="60"/>
  <c r="M51" i="60"/>
  <c r="H51" i="60"/>
  <c r="H20" i="60" l="1"/>
  <c r="R101" i="60"/>
  <c r="R65" i="60"/>
  <c r="R48" i="60"/>
  <c r="R5" i="60"/>
  <c r="M148" i="60" l="1"/>
  <c r="M146" i="60"/>
  <c r="M145" i="60"/>
  <c r="M144" i="60"/>
  <c r="M137" i="60"/>
  <c r="M136" i="60"/>
  <c r="M135" i="60"/>
  <c r="M134" i="60"/>
  <c r="M131" i="60"/>
  <c r="M129" i="60"/>
  <c r="M128" i="60"/>
  <c r="M122" i="60"/>
  <c r="M118" i="60"/>
  <c r="M117" i="60"/>
  <c r="M116" i="60"/>
  <c r="P115" i="60"/>
  <c r="I115" i="60"/>
  <c r="M114" i="60"/>
  <c r="H114" i="60"/>
  <c r="M113" i="60"/>
  <c r="H113" i="60"/>
  <c r="M112" i="60"/>
  <c r="H112" i="60"/>
  <c r="M111" i="60"/>
  <c r="H111" i="60"/>
  <c r="M110" i="60"/>
  <c r="H110" i="60"/>
  <c r="M109" i="60"/>
  <c r="H109" i="60"/>
  <c r="M108" i="60"/>
  <c r="H108" i="60"/>
  <c r="M107" i="60"/>
  <c r="H107" i="60"/>
  <c r="M106" i="60"/>
  <c r="H106" i="60"/>
  <c r="M105" i="60"/>
  <c r="H105" i="60"/>
  <c r="M104" i="60"/>
  <c r="H104" i="60"/>
  <c r="M103" i="60"/>
  <c r="H103" i="60"/>
  <c r="M102" i="60"/>
  <c r="H102" i="60"/>
  <c r="Q101" i="60"/>
  <c r="O101" i="60"/>
  <c r="N101" i="60"/>
  <c r="L101" i="60"/>
  <c r="K101" i="60"/>
  <c r="J101" i="60"/>
  <c r="G101" i="60"/>
  <c r="F101" i="60"/>
  <c r="N65" i="60"/>
  <c r="M100" i="60"/>
  <c r="H100" i="60"/>
  <c r="M99" i="60"/>
  <c r="H99" i="60"/>
  <c r="M98" i="60"/>
  <c r="H98" i="60"/>
  <c r="M97" i="60"/>
  <c r="H97" i="60"/>
  <c r="M95" i="60"/>
  <c r="H95" i="60"/>
  <c r="M94" i="60"/>
  <c r="H94" i="60"/>
  <c r="M93" i="60"/>
  <c r="H93" i="60"/>
  <c r="M92" i="60"/>
  <c r="H92" i="60"/>
  <c r="M91" i="60"/>
  <c r="H91" i="60"/>
  <c r="M90" i="60"/>
  <c r="H90" i="60"/>
  <c r="M89" i="60"/>
  <c r="H89" i="60"/>
  <c r="M87" i="60"/>
  <c r="H87" i="60"/>
  <c r="M86" i="60"/>
  <c r="H86" i="60"/>
  <c r="M85" i="60"/>
  <c r="H85" i="60"/>
  <c r="M84" i="60"/>
  <c r="H84" i="60"/>
  <c r="M82" i="60"/>
  <c r="H82" i="60"/>
  <c r="M81" i="60"/>
  <c r="H81" i="60"/>
  <c r="M80" i="60"/>
  <c r="H80" i="60"/>
  <c r="M79" i="60"/>
  <c r="H79" i="60"/>
  <c r="M78" i="60"/>
  <c r="H78" i="60"/>
  <c r="M76" i="60"/>
  <c r="H76" i="60"/>
  <c r="M74" i="60"/>
  <c r="H74" i="60"/>
  <c r="M72" i="60"/>
  <c r="H72" i="60"/>
  <c r="M71" i="60"/>
  <c r="H71" i="60"/>
  <c r="M69" i="60"/>
  <c r="H69" i="60"/>
  <c r="M68" i="60"/>
  <c r="H68" i="60"/>
  <c r="M66" i="60"/>
  <c r="H66" i="60"/>
  <c r="Q65" i="60"/>
  <c r="O65" i="60"/>
  <c r="L65" i="60"/>
  <c r="K65" i="60"/>
  <c r="J65" i="60"/>
  <c r="G65" i="60"/>
  <c r="F65" i="60"/>
  <c r="M64" i="60"/>
  <c r="H64" i="60"/>
  <c r="M61" i="60"/>
  <c r="H61" i="60"/>
  <c r="M60" i="60"/>
  <c r="H60" i="60"/>
  <c r="M58" i="60"/>
  <c r="H58" i="60"/>
  <c r="M57" i="60"/>
  <c r="H57" i="60"/>
  <c r="M55" i="60"/>
  <c r="H55" i="60"/>
  <c r="M54" i="60"/>
  <c r="H54" i="60"/>
  <c r="H53" i="60"/>
  <c r="H52" i="60"/>
  <c r="M50" i="60"/>
  <c r="H50" i="60"/>
  <c r="M49" i="60"/>
  <c r="H49" i="60"/>
  <c r="Q48" i="60"/>
  <c r="O48" i="60"/>
  <c r="N48" i="60"/>
  <c r="L48" i="60"/>
  <c r="K48" i="60"/>
  <c r="J48" i="60"/>
  <c r="G48" i="60"/>
  <c r="F48" i="60"/>
  <c r="M45" i="60"/>
  <c r="M44" i="60"/>
  <c r="M42" i="60"/>
  <c r="M41" i="60"/>
  <c r="M40" i="60"/>
  <c r="M39" i="60"/>
  <c r="M37" i="60"/>
  <c r="M36" i="60"/>
  <c r="M35" i="60"/>
  <c r="M34" i="60"/>
  <c r="M32" i="60"/>
  <c r="M31" i="60"/>
  <c r="M30" i="60"/>
  <c r="M29" i="60"/>
  <c r="M28" i="60"/>
  <c r="M27" i="60"/>
  <c r="M26" i="60"/>
  <c r="M25" i="60"/>
  <c r="L24" i="60"/>
  <c r="K24" i="60"/>
  <c r="J24" i="60"/>
  <c r="M23" i="60"/>
  <c r="H23" i="60"/>
  <c r="M22" i="60"/>
  <c r="H22" i="60"/>
  <c r="M21" i="60"/>
  <c r="H21" i="60"/>
  <c r="M20" i="60"/>
  <c r="M19" i="60"/>
  <c r="H19" i="60"/>
  <c r="M18" i="60"/>
  <c r="H18" i="60"/>
  <c r="M17" i="60"/>
  <c r="H17" i="60"/>
  <c r="M16" i="60"/>
  <c r="H16" i="60"/>
  <c r="M15" i="60"/>
  <c r="H15" i="60"/>
  <c r="M14" i="60"/>
  <c r="H14" i="60"/>
  <c r="M13" i="60"/>
  <c r="H13" i="60"/>
  <c r="M12" i="60"/>
  <c r="H12" i="60"/>
  <c r="M11" i="60"/>
  <c r="H11" i="60"/>
  <c r="M10" i="60"/>
  <c r="H10" i="60"/>
  <c r="M9" i="60"/>
  <c r="H9" i="60"/>
  <c r="M8" i="60"/>
  <c r="H8" i="60"/>
  <c r="M7" i="60"/>
  <c r="H7" i="60"/>
  <c r="M6" i="60"/>
  <c r="H6" i="60"/>
  <c r="Q5" i="60"/>
  <c r="O5" i="60"/>
  <c r="N5" i="60"/>
  <c r="L5" i="60"/>
  <c r="K5" i="60"/>
  <c r="J5" i="60"/>
  <c r="G5" i="60"/>
  <c r="F5" i="60"/>
  <c r="P48" i="60" l="1"/>
  <c r="F24" i="60"/>
  <c r="I101" i="60"/>
  <c r="P101" i="60"/>
  <c r="P5" i="60"/>
  <c r="P65" i="60"/>
  <c r="I48" i="60"/>
  <c r="I5" i="60"/>
  <c r="M24" i="60"/>
  <c r="I65" i="60"/>
  <c r="M132" i="60" l="1"/>
  <c r="M133" i="60"/>
</calcChain>
</file>

<file path=xl/sharedStrings.xml><?xml version="1.0" encoding="utf-8"?>
<sst xmlns="http://schemas.openxmlformats.org/spreadsheetml/2006/main" count="686" uniqueCount="442">
  <si>
    <t>N.p.k.</t>
  </si>
  <si>
    <t xml:space="preserve"> Plānotais izmeklējumu skaits gadā </t>
  </si>
  <si>
    <t>Dienas stacionārā sniegtie pakalpojumi</t>
  </si>
  <si>
    <t xml:space="preserve">Ikmēneša fiksētais maksājums </t>
  </si>
  <si>
    <t xml:space="preserve">Aritmologa kabinets </t>
  </si>
  <si>
    <t>Pediatra kabinets</t>
  </si>
  <si>
    <t>Izmeklējumi un terapija</t>
  </si>
  <si>
    <t>Speciālistu pakalpojumi</t>
  </si>
  <si>
    <t xml:space="preserve">Citi pakalpojumi </t>
  </si>
  <si>
    <t>Rehabilitācijas pakalpojumi bērniem</t>
  </si>
  <si>
    <t>Rehabilitācijas pakalpojumi pieaugušajiem</t>
  </si>
  <si>
    <t>Ģenētisko slimnieku konsultēšana</t>
  </si>
  <si>
    <t>Multiplās sklerozes slimnieku konsultēšana un izmeklēšana</t>
  </si>
  <si>
    <t>Ambulatori konsultatīvā palīdzība pie nieru transplantācijas</t>
  </si>
  <si>
    <t>Tiesu psihiatriskā un psiholoģiskā ekspertīze</t>
  </si>
  <si>
    <t>Ambulatorā palīdzība surdoloģijā</t>
  </si>
  <si>
    <t>Medicīniskā apaugļošana</t>
  </si>
  <si>
    <t>Metadona aizvietojošā terapija</t>
  </si>
  <si>
    <t>Pārējie ambulatorie pakalpojumi</t>
  </si>
  <si>
    <t>Ārstu konsīlijs reto slimību ārstēšanā</t>
  </si>
  <si>
    <t>Sporta medicīna</t>
  </si>
  <si>
    <t>Mammogrāfija</t>
  </si>
  <si>
    <t xml:space="preserve">Speciālistu konsultācijas konstatētas atradnes gadījumā </t>
  </si>
  <si>
    <t xml:space="preserve">Ļaundabīgo audzēju primārie diagnostiskie izmeklējumi </t>
  </si>
  <si>
    <t>Parenterālā un enterālā barošana</t>
  </si>
  <si>
    <t>Psihologa/psihoterapeita pakalpojumi</t>
  </si>
  <si>
    <t>Laboratoriskie izmeklējumi Ukrainas iedzīvotājiem saistībā ar militāro konfliktu</t>
  </si>
  <si>
    <t>Priekšlaicīgi dzimušo bērnu profilakse</t>
  </si>
  <si>
    <t>Prognozējamā invaliditāte un novēršamās invaliditātes ārstu konsīlijs</t>
  </si>
  <si>
    <t>Augsta riska bērnu profilakse pret sezonālo saslimšanu ar respiratori sincitiālo vīrusu</t>
  </si>
  <si>
    <t xml:space="preserve">Prioritārie pakalpojumi pacientiem ar ļaundabīgo audzēju </t>
  </si>
  <si>
    <t xml:space="preserve">Autiska spektra traucējumu diagnostika </t>
  </si>
  <si>
    <t>Motivācijas programmas pasākumi bērniem Garastāvokļa kabinetā</t>
  </si>
  <si>
    <t>KOPĀ</t>
  </si>
  <si>
    <t>Pakalpojuma programmas kods</t>
  </si>
  <si>
    <t>Rehabilitācija dienas stacionārā bērniem</t>
  </si>
  <si>
    <t>Rehabilitācija dienas stacionārā pieaugušajiem</t>
  </si>
  <si>
    <t xml:space="preserve">Psihiatrisko slimnieku ārstēšana psihiatriskā profila dienas stacionārā </t>
  </si>
  <si>
    <t>AP84</t>
  </si>
  <si>
    <t>AP85</t>
  </si>
  <si>
    <t>AP111</t>
  </si>
  <si>
    <t>AP112</t>
  </si>
  <si>
    <t>AP113</t>
  </si>
  <si>
    <t>AP114</t>
  </si>
  <si>
    <t>AP116</t>
  </si>
  <si>
    <t>AP117</t>
  </si>
  <si>
    <t>AP118</t>
  </si>
  <si>
    <t>AP120</t>
  </si>
  <si>
    <t>AP70</t>
  </si>
  <si>
    <t>AP61</t>
  </si>
  <si>
    <t>SFMR_7</t>
  </si>
  <si>
    <t>SFMI_7</t>
  </si>
  <si>
    <t>SFMB_7</t>
  </si>
  <si>
    <t>SFMM_7</t>
  </si>
  <si>
    <t>SFML_7</t>
  </si>
  <si>
    <t>SFMS_7</t>
  </si>
  <si>
    <t>SFM1A7</t>
  </si>
  <si>
    <t>SFMG_7</t>
  </si>
  <si>
    <t>SFMJ_7</t>
  </si>
  <si>
    <t>SFM8_7</t>
  </si>
  <si>
    <t>SFM9_7</t>
  </si>
  <si>
    <t>AP022</t>
  </si>
  <si>
    <t>AP024</t>
  </si>
  <si>
    <t>AP025</t>
  </si>
  <si>
    <t>AP04</t>
  </si>
  <si>
    <t>AP98</t>
  </si>
  <si>
    <t>AP310</t>
  </si>
  <si>
    <t>AP311</t>
  </si>
  <si>
    <t>AP313</t>
  </si>
  <si>
    <t>AP314</t>
  </si>
  <si>
    <t>AP316</t>
  </si>
  <si>
    <t>AP317</t>
  </si>
  <si>
    <t>AP318</t>
  </si>
  <si>
    <t>AP319</t>
  </si>
  <si>
    <t>AP320</t>
  </si>
  <si>
    <t>AP321</t>
  </si>
  <si>
    <t>AP324</t>
  </si>
  <si>
    <t>AP326</t>
  </si>
  <si>
    <t>AP34</t>
  </si>
  <si>
    <t>AP35</t>
  </si>
  <si>
    <t>AP37</t>
  </si>
  <si>
    <t>AP38</t>
  </si>
  <si>
    <t>AP40</t>
  </si>
  <si>
    <t>AP74</t>
  </si>
  <si>
    <t>AP75</t>
  </si>
  <si>
    <t>AP13</t>
  </si>
  <si>
    <t>AP14</t>
  </si>
  <si>
    <t>AP15</t>
  </si>
  <si>
    <t>AP16</t>
  </si>
  <si>
    <t>AP17</t>
  </si>
  <si>
    <t>AP43</t>
  </si>
  <si>
    <t>AP45</t>
  </si>
  <si>
    <t>AP50</t>
  </si>
  <si>
    <t>AP62</t>
  </si>
  <si>
    <t>AP66</t>
  </si>
  <si>
    <t>AP07</t>
  </si>
  <si>
    <t>AP81</t>
  </si>
  <si>
    <t>AP87</t>
  </si>
  <si>
    <t>AP93</t>
  </si>
  <si>
    <t>AP54</t>
  </si>
  <si>
    <t>AP44</t>
  </si>
  <si>
    <t>AP47</t>
  </si>
  <si>
    <t>AP96</t>
  </si>
  <si>
    <t>AP51</t>
  </si>
  <si>
    <t>AP109</t>
  </si>
  <si>
    <t>AP115</t>
  </si>
  <si>
    <t>AP119</t>
  </si>
  <si>
    <t>AP110</t>
  </si>
  <si>
    <t>AP105</t>
  </si>
  <si>
    <t>SFM5_7</t>
  </si>
  <si>
    <t>SFMP_7</t>
  </si>
  <si>
    <t>SFMH_7</t>
  </si>
  <si>
    <t>SFMK_7</t>
  </si>
  <si>
    <t>SFMF_7</t>
  </si>
  <si>
    <t>SFMU_7</t>
  </si>
  <si>
    <t>SFM6_7</t>
  </si>
  <si>
    <t>AP36</t>
  </si>
  <si>
    <t>AP101</t>
  </si>
  <si>
    <t>AP67</t>
  </si>
  <si>
    <t>AP63</t>
  </si>
  <si>
    <t>AP56</t>
  </si>
  <si>
    <t>AP55</t>
  </si>
  <si>
    <t>AP58</t>
  </si>
  <si>
    <t>AP83</t>
  </si>
  <si>
    <t>AP125</t>
  </si>
  <si>
    <t>AP128</t>
  </si>
  <si>
    <t>AP126</t>
  </si>
  <si>
    <t>AP122</t>
  </si>
  <si>
    <t>AP127</t>
  </si>
  <si>
    <t>AP99</t>
  </si>
  <si>
    <t>Pakalpojuma programmas nosaukums</t>
  </si>
  <si>
    <t xml:space="preserve">Līguma summa gadam, EUR </t>
  </si>
  <si>
    <t xml:space="preserve"> Plānotās viena izmeklējuma vidējās izmaksas, EUR </t>
  </si>
  <si>
    <t>Līguma summa uz periodu, EUR</t>
  </si>
  <si>
    <t>Izmeklējumu skaits pārskata periodā</t>
  </si>
  <si>
    <t xml:space="preserve"> Viena izmeklējuma vidējās izmaksas pārskata periodā, EUR  </t>
  </si>
  <si>
    <t xml:space="preserve"> Pārstrāde virs līguma summas, EUR  ("+" pārstrāde)</t>
  </si>
  <si>
    <t>Līguma neizpilde, EUR  ("-" neizpilde)</t>
  </si>
  <si>
    <t>Līguma izpilde uz periodu, "+"pārstrāde, "-" neizpilde, EUR</t>
  </si>
  <si>
    <t xml:space="preserve"> Valsts kompensētais pacienta līdzmaksājums līguma ietvaros, EUR</t>
  </si>
  <si>
    <t>1.01.</t>
  </si>
  <si>
    <t>Bērnu ķirurģija dienas stacionārā</t>
  </si>
  <si>
    <t>Dienas stacionārs</t>
  </si>
  <si>
    <t>1.02.</t>
  </si>
  <si>
    <t>Dienas stacionārs hronisko sāpju pacientu ārstēšanai</t>
  </si>
  <si>
    <t>1.03.</t>
  </si>
  <si>
    <t>Gastrointestinālās endoskopijas dienas stacionārā</t>
  </si>
  <si>
    <t>1.04.</t>
  </si>
  <si>
    <t>Ginekoloģija dienas stacionārā</t>
  </si>
  <si>
    <t>1.05.</t>
  </si>
  <si>
    <t>Invazīvā kardioloģija dienas stacionārā</t>
  </si>
  <si>
    <t>1.06.</t>
  </si>
  <si>
    <t>Invazīvā radioloģija dienas stacionārā</t>
  </si>
  <si>
    <t>1.07.</t>
  </si>
  <si>
    <t>Ķirurģiskie pakalpojumi oftalmoloģijas dienas stacionārā</t>
  </si>
  <si>
    <t>1.09.</t>
  </si>
  <si>
    <t>Narkoloģisko slimnieku ārstēšana narkoloģiska profila dienas stacionārā</t>
  </si>
  <si>
    <t>1.10.</t>
  </si>
  <si>
    <t>Neiroloģisko un iekšķīgo slimību ārstēšana dienas stacionārā</t>
  </si>
  <si>
    <t>1.11.</t>
  </si>
  <si>
    <t>Otolaringoloģija bērniem dienas stacionārā</t>
  </si>
  <si>
    <t>1.12.</t>
  </si>
  <si>
    <t>Otolaringoloģija pieaugušajiem dienas stacionārā</t>
  </si>
  <si>
    <t>1.13.</t>
  </si>
  <si>
    <t>1.14.</t>
  </si>
  <si>
    <t>1.15.</t>
  </si>
  <si>
    <t>1.16.</t>
  </si>
  <si>
    <t>Robotizēta stereotaktiskā radioķirurģija</t>
  </si>
  <si>
    <t>1.17.</t>
  </si>
  <si>
    <t>1.18.</t>
  </si>
  <si>
    <t>Traumatoloģija, ortopēdija, rokas un rekonstruktīvā mikroķirurģija, plastiskā ķirurģija dienas stacionārā</t>
  </si>
  <si>
    <t>Uroloģija dienas stacionārā</t>
  </si>
  <si>
    <t>Vispārējie ķirurģiskie pakalpojumi  dienas stacionārā</t>
  </si>
  <si>
    <t>2.01.</t>
  </si>
  <si>
    <t>TPS kabinets</t>
  </si>
  <si>
    <t>2.02.</t>
  </si>
  <si>
    <t>Diabēta apmācības kabinets</t>
  </si>
  <si>
    <t>2.03.</t>
  </si>
  <si>
    <t>Diabētiskās pēdas aprūpes kabinets</t>
  </si>
  <si>
    <t>2.04.</t>
  </si>
  <si>
    <t>Enterālās un parenterālās barošanas pacientu aprūpes kabinets</t>
  </si>
  <si>
    <t>2.05.</t>
  </si>
  <si>
    <t>2.06.</t>
  </si>
  <si>
    <t>Garastāvokļa traucējumu kabinets bērniem</t>
  </si>
  <si>
    <t>2.08.</t>
  </si>
  <si>
    <t>HIV līdzestības kabinets</t>
  </si>
  <si>
    <t>SFMV_7</t>
  </si>
  <si>
    <t>2.09.</t>
  </si>
  <si>
    <t>Hronisku obstruktīvu plaušu slimību kabinets</t>
  </si>
  <si>
    <t>2.10.</t>
  </si>
  <si>
    <t>2.11.</t>
  </si>
  <si>
    <t>Onkoloģisko pacientu koordinatoru kabinets</t>
  </si>
  <si>
    <t>2.12.</t>
  </si>
  <si>
    <t>Onkoloģisko pacientu psihoemocionālā atbalsta kabinets</t>
  </si>
  <si>
    <t>2.13.</t>
  </si>
  <si>
    <t>2.14.</t>
  </si>
  <si>
    <t>2.15.</t>
  </si>
  <si>
    <t>Pneimologa kabinets</t>
  </si>
  <si>
    <t>2.16.</t>
  </si>
  <si>
    <t>2.17.</t>
  </si>
  <si>
    <t>2.18.</t>
  </si>
  <si>
    <t>Reto slimību kabinets</t>
  </si>
  <si>
    <t>2.19.</t>
  </si>
  <si>
    <t>Steidzamās medicīniskās palīdzības punkts</t>
  </si>
  <si>
    <t>2.20.</t>
  </si>
  <si>
    <t>Stomas kabinets</t>
  </si>
  <si>
    <t>SIA "Rīgas Austrumu klīniskā universitātes slimnīca"  - references laboratorijas finansējums, tuberkulozes medikamenti, imunobioloģisko preparātu glabāšana, tuberkulozes bakterioloģiskai diagnostikai barotņu iegāde un izplatīšana, par pēcekspozīcijas specifiskās profilakses (PEP) nodrošināšana ārstniecības personām, HIV infekcijas vertikālās profilakses nodrošināšana HIV pozitīvām sievietēm, HIV Opurtūnisko infekciju terapija, HIV diagnostikas reaģentu iegāde un sadale HIV epidemioloģiskās uzraudzības tīkla laboratorijām</t>
  </si>
  <si>
    <t>VSIA "Bērnu klīniskā universitātes slimnīca" - par īpašiem medicīniskiem nolūkiem paredzētas pārtikas nodrošināšanu paliatīvā aprūpes kabineta uzskaitē esošajiem bērniem, kā arī cistiskās fibrozes kabineta pacientiem un  bērnu ar cistisko fibrozi ambulatorai ārstēšanai nepieciešamajiem medikamentiem</t>
  </si>
  <si>
    <t>3.01.</t>
  </si>
  <si>
    <t>Datortomogrāfija</t>
  </si>
  <si>
    <t>Izmeklējumi</t>
  </si>
  <si>
    <t>3.02.</t>
  </si>
  <si>
    <t>3.03.</t>
  </si>
  <si>
    <t>3.04.</t>
  </si>
  <si>
    <t>3.05.</t>
  </si>
  <si>
    <t>Endoskopija</t>
  </si>
  <si>
    <t>3.06.</t>
  </si>
  <si>
    <t>3.07.</t>
  </si>
  <si>
    <t>3.08.</t>
  </si>
  <si>
    <t>Osteodensitometrija</t>
  </si>
  <si>
    <t>3.09.</t>
  </si>
  <si>
    <t>3.10.</t>
  </si>
  <si>
    <t>Radionuklīdā diagnostika</t>
  </si>
  <si>
    <t>Specializētie pakalpojumi</t>
  </si>
  <si>
    <t>4.01.</t>
  </si>
  <si>
    <t>Speciālisti</t>
  </si>
  <si>
    <t>4.02.</t>
  </si>
  <si>
    <t>Algoloģija</t>
  </si>
  <si>
    <t>4.03.</t>
  </si>
  <si>
    <t>4.04.</t>
  </si>
  <si>
    <t>Arodslimību speciālisti</t>
  </si>
  <si>
    <t>4.05.</t>
  </si>
  <si>
    <t>4.06.</t>
  </si>
  <si>
    <t>4.07.</t>
  </si>
  <si>
    <t>4.08.</t>
  </si>
  <si>
    <t>Ginekoloģija</t>
  </si>
  <si>
    <t>4.09.</t>
  </si>
  <si>
    <t>Hematoloģija</t>
  </si>
  <si>
    <t>4.10.</t>
  </si>
  <si>
    <t>Infektoloģija</t>
  </si>
  <si>
    <t>4.11.</t>
  </si>
  <si>
    <t>Internā medicīna</t>
  </si>
  <si>
    <t>4.12.</t>
  </si>
  <si>
    <t>4.13.</t>
  </si>
  <si>
    <t>Ķirurģija</t>
  </si>
  <si>
    <t>4.14.</t>
  </si>
  <si>
    <t>Narkoloģija</t>
  </si>
  <si>
    <t>4.15.</t>
  </si>
  <si>
    <t>Nefroloģija</t>
  </si>
  <si>
    <t>4.16.</t>
  </si>
  <si>
    <t>4.17.</t>
  </si>
  <si>
    <t>Oftalmoloģija</t>
  </si>
  <si>
    <t>4.18.</t>
  </si>
  <si>
    <t>Onkoloģija</t>
  </si>
  <si>
    <t>4.19.</t>
  </si>
  <si>
    <t>Otolaringoloģija</t>
  </si>
  <si>
    <t>4.20.</t>
  </si>
  <si>
    <t>Pārējie speciālisti</t>
  </si>
  <si>
    <t>4.21.</t>
  </si>
  <si>
    <t>Pediatrija</t>
  </si>
  <si>
    <t>4.22.</t>
  </si>
  <si>
    <t>Psihiatrija</t>
  </si>
  <si>
    <t>4.23.</t>
  </si>
  <si>
    <t>4.24.</t>
  </si>
  <si>
    <t>Reimatoloģija</t>
  </si>
  <si>
    <t>4.25.</t>
  </si>
  <si>
    <t>Traumatoloģija</t>
  </si>
  <si>
    <t>4.26.</t>
  </si>
  <si>
    <t>Uroloģija</t>
  </si>
  <si>
    <t>4.27.</t>
  </si>
  <si>
    <t>5.01.</t>
  </si>
  <si>
    <t>5.02.</t>
  </si>
  <si>
    <t>5.03.</t>
  </si>
  <si>
    <t>5.04.</t>
  </si>
  <si>
    <t>5.05.</t>
  </si>
  <si>
    <t>5.06.</t>
  </si>
  <si>
    <t>5.07.</t>
  </si>
  <si>
    <t>5.08.</t>
  </si>
  <si>
    <t>5.09.</t>
  </si>
  <si>
    <t>5.10.</t>
  </si>
  <si>
    <t>Rehabilitācija</t>
  </si>
  <si>
    <t>5.11.</t>
  </si>
  <si>
    <t>5.12.</t>
  </si>
  <si>
    <t xml:space="preserve">Pakalpojumi, ko apmaksā virs līguma summas pēc faktiski veiktā darba </t>
  </si>
  <si>
    <t>6.01.</t>
  </si>
  <si>
    <t>6.02.</t>
  </si>
  <si>
    <t>6.03.</t>
  </si>
  <si>
    <t>6.04.</t>
  </si>
  <si>
    <t>6.05.</t>
  </si>
  <si>
    <t>6.06.</t>
  </si>
  <si>
    <t>6.07.</t>
  </si>
  <si>
    <t>6.08.</t>
  </si>
  <si>
    <t>Ļaundabīgo audzēju sekundārie diagnostiskie izmeklējumi</t>
  </si>
  <si>
    <t>6.09.</t>
  </si>
  <si>
    <t>Pacientu izmeklēšana pirms un pēc aknu transplantācijas</t>
  </si>
  <si>
    <t>6.10.</t>
  </si>
  <si>
    <t>Pozitronu emisijas tomogrāfijas/datortomogrāfijas (PET/DT) izmeklējumi</t>
  </si>
  <si>
    <t>6.13.</t>
  </si>
  <si>
    <t>6.17.</t>
  </si>
  <si>
    <t>6.18.</t>
  </si>
  <si>
    <t>6.19.</t>
  </si>
  <si>
    <t>6.20.</t>
  </si>
  <si>
    <t>6.21.</t>
  </si>
  <si>
    <t>6.22.</t>
  </si>
  <si>
    <t>6.23.</t>
  </si>
  <si>
    <t xml:space="preserve">Skābekļa terapija </t>
  </si>
  <si>
    <t>6.24.</t>
  </si>
  <si>
    <t>6.26.</t>
  </si>
  <si>
    <t>6.27.</t>
  </si>
  <si>
    <t>Nieru aizstājterapija</t>
  </si>
  <si>
    <t>6.28.</t>
  </si>
  <si>
    <t>6.29.</t>
  </si>
  <si>
    <t>6.31.</t>
  </si>
  <si>
    <t>Ambulatorie pakalpojumi Ukrainas iedzīvotājiem saistībā ar militāro konfliktu</t>
  </si>
  <si>
    <t>6.32.</t>
  </si>
  <si>
    <t>6.33.</t>
  </si>
  <si>
    <t>Dienas stacionāra pakalpojumi Ukrainas iedzīvotājiem saistībā ar militāro konfliktu</t>
  </si>
  <si>
    <t>Izmeklējumi Ukrainas iedzīvotājiem saistībā ar militāro konfliktu</t>
  </si>
  <si>
    <t>AP130</t>
  </si>
  <si>
    <t>Agrīnās intervences pakalpojumi bērniem ar autiskā spektra traucējumiem</t>
  </si>
  <si>
    <t>AP132</t>
  </si>
  <si>
    <t>AP49</t>
  </si>
  <si>
    <t>Bērnu apskates un vakcinācijas pret tuberkulozi, kuri nav saņēmuši BCG vakcīnu dzemdību nodaļā</t>
  </si>
  <si>
    <t>Veiktais darba apjoms līguma ietvaros, EUR</t>
  </si>
  <si>
    <t xml:space="preserve">Veiktais darba apjoms pārskata periodā, EUR </t>
  </si>
  <si>
    <t>Patvēruma meklētājiem sniegtie pakalpojumi, saskaņā ar valdības apstiprināto rīcības plānu no "Līdzekļi neparedzētiem gadījumiem"</t>
  </si>
  <si>
    <t>AP57</t>
  </si>
  <si>
    <t>Miega izmeklējumi</t>
  </si>
  <si>
    <t>AP138</t>
  </si>
  <si>
    <t>5.13.</t>
  </si>
  <si>
    <t>AP137</t>
  </si>
  <si>
    <t>Diagnostiskie izmeklējumi grūtniecēm un sievietēm pēcdzemdību periodā</t>
  </si>
  <si>
    <t>AP141</t>
  </si>
  <si>
    <t>Ārstu konsīlijs par paliatīvās aprūpes mobilās komandas pakalpojuma pacienta dzīvesvietā nepieciešamību</t>
  </si>
  <si>
    <t>AP142</t>
  </si>
  <si>
    <t>Reproduktīvā materiāla uzglabāšana onkoloģijas pacientiem pirms ķīmijterapijas</t>
  </si>
  <si>
    <t>AP139</t>
  </si>
  <si>
    <t>Agrīnās intervences pakalpojumi pacientiem ar psihotiskiem traucējumiem</t>
  </si>
  <si>
    <t>Metadona terapijas kabinets (ar psihologu)</t>
  </si>
  <si>
    <t>Finansējuma grupa</t>
  </si>
  <si>
    <t xml:space="preserve">Pakalpojuma programmas grupa </t>
  </si>
  <si>
    <t>6.25.</t>
  </si>
  <si>
    <t>4.28.</t>
  </si>
  <si>
    <t>SFM107</t>
  </si>
  <si>
    <t>AP72, AP73</t>
  </si>
  <si>
    <t>Jaundzimušo skrīninga nodrošināšana un skrīninga laboratoriskie izmeklējumi</t>
  </si>
  <si>
    <t xml:space="preserve">Radioķirurģija </t>
  </si>
  <si>
    <t>1.08.</t>
  </si>
  <si>
    <t>2.07.</t>
  </si>
  <si>
    <t>6.11.</t>
  </si>
  <si>
    <t>6.12.</t>
  </si>
  <si>
    <t>6.15.</t>
  </si>
  <si>
    <t>6.16.</t>
  </si>
  <si>
    <t>6.30.</t>
  </si>
  <si>
    <t>Psihiatra kabinets</t>
  </si>
  <si>
    <t>Traheostomastomas kabinets</t>
  </si>
  <si>
    <t xml:space="preserve"> Funkcionālo speciālistu kabinets</t>
  </si>
  <si>
    <t>Māsas/ārsta palīga kabinets psihiatrijā un narkoloģijā;</t>
  </si>
  <si>
    <t>SFM1E8</t>
  </si>
  <si>
    <t>Endokrinoloģija bērniem</t>
  </si>
  <si>
    <t>AP151</t>
  </si>
  <si>
    <t>Endokrinoloģija pieaugušajiem</t>
  </si>
  <si>
    <t>AP166</t>
  </si>
  <si>
    <t>Anestezioloģija bērniem</t>
  </si>
  <si>
    <t>AP154</t>
  </si>
  <si>
    <t>Doplerogrāfija bērniem</t>
  </si>
  <si>
    <t>AP148</t>
  </si>
  <si>
    <t>Neiroloģija bērniem</t>
  </si>
  <si>
    <t>AP152</t>
  </si>
  <si>
    <t>Rentgenoloģija bērniem</t>
  </si>
  <si>
    <t>AP145</t>
  </si>
  <si>
    <t>Ultrasonogrāfija bērniem</t>
  </si>
  <si>
    <t>AP144</t>
  </si>
  <si>
    <t>Pulmonoloģija bērniem</t>
  </si>
  <si>
    <t>AP150</t>
  </si>
  <si>
    <t>Sirds asinsvadu sistēmas funkcionālie izmeklējumi bērniem</t>
  </si>
  <si>
    <t>AP146</t>
  </si>
  <si>
    <t>Doplerogrāfija pieaugušajiem</t>
  </si>
  <si>
    <t>AP163</t>
  </si>
  <si>
    <t>Anestezioloģija pieaugušajiem</t>
  </si>
  <si>
    <t>AP169</t>
  </si>
  <si>
    <t>Neiroelektrofizioloģiskie funkcionālie izmeklējumi pieaugušajiem</t>
  </si>
  <si>
    <t>AP162</t>
  </si>
  <si>
    <t>Kardioloģija pieaugušajiem</t>
  </si>
  <si>
    <t>AP164</t>
  </si>
  <si>
    <t>Neiroloģija pieaugušajiem</t>
  </si>
  <si>
    <t>AP167</t>
  </si>
  <si>
    <t>Rentgenoloģija pieaugušajiem</t>
  </si>
  <si>
    <t>AP160</t>
  </si>
  <si>
    <t>Pulmonoloģija pieaugušajiem</t>
  </si>
  <si>
    <t>AP165</t>
  </si>
  <si>
    <t>Sirds asinsvadu sistēmas funkcionālie izmeklējumi pieaugušajiem</t>
  </si>
  <si>
    <t>AP161</t>
  </si>
  <si>
    <t>Ultrasonogrāfija pieaugušajiem</t>
  </si>
  <si>
    <t>AP159</t>
  </si>
  <si>
    <t>Gastroenteroloģija pieaugušajiem</t>
  </si>
  <si>
    <t>AP170</t>
  </si>
  <si>
    <t>Dermatoveneroloģija bērniem</t>
  </si>
  <si>
    <t>AP153</t>
  </si>
  <si>
    <t>Dermatoveneroloģija pieaugušajiem</t>
  </si>
  <si>
    <t>AP168</t>
  </si>
  <si>
    <t>Neiroelektrofizioloģiskie funkcionālie izmeklējumi bērniem</t>
  </si>
  <si>
    <t>AP147</t>
  </si>
  <si>
    <t>Kardioloģija bērniem</t>
  </si>
  <si>
    <t>AP149</t>
  </si>
  <si>
    <t>Kodolmagnētiskā rezonanse bērniem</t>
  </si>
  <si>
    <t>AP143</t>
  </si>
  <si>
    <t>Kodolmagnētiskā rezonanse pieaugušajiem</t>
  </si>
  <si>
    <t>AP158</t>
  </si>
  <si>
    <t>Alergoloģija bērniem</t>
  </si>
  <si>
    <t>AP156</t>
  </si>
  <si>
    <t>Alergoloģija pieaugušajiem</t>
  </si>
  <si>
    <t>AP171</t>
  </si>
  <si>
    <t>Gastroenteroloģija bērniem</t>
  </si>
  <si>
    <t>AP155</t>
  </si>
  <si>
    <t xml:space="preserve"> Valsts kompensētais pacienta līdzmaksājums, EUR</t>
  </si>
  <si>
    <t xml:space="preserve">Psihologa/psihoterapeita kabinets </t>
  </si>
  <si>
    <t>Paliatīvās aprūpes kabinets (mājas vizītes, psihologs)</t>
  </si>
  <si>
    <t>Sekcijas veikšana (autopsija)</t>
  </si>
  <si>
    <t>AP157</t>
  </si>
  <si>
    <t>Vakcinācija pret sezonālo gripu (AP97); Sezonālā vakcinācija (AP83)</t>
  </si>
  <si>
    <t xml:space="preserve"> Vakcinācija klīniskās universitātes slimnīcās</t>
  </si>
  <si>
    <t>Staru terapija, staru terapija dienas stacionārā</t>
  </si>
  <si>
    <t>AP09; AP108</t>
  </si>
  <si>
    <t>AP94</t>
  </si>
  <si>
    <t xml:space="preserve">Izmeklējumi nāves gadījumā, kas cēloniski iespējami saistīta ar COVID-19 vakcināciju </t>
  </si>
  <si>
    <t>AP107, AP108</t>
  </si>
  <si>
    <t>Ķīmijterapija, hematoloģija dienas stacionārā un staru terapija dienas stacionārā</t>
  </si>
  <si>
    <t>2.21.</t>
  </si>
  <si>
    <t>2.22.</t>
  </si>
  <si>
    <t>2.23.</t>
  </si>
  <si>
    <t>3.11.</t>
  </si>
  <si>
    <t>3.12.</t>
  </si>
  <si>
    <t>3.13.</t>
  </si>
  <si>
    <t>3.14.</t>
  </si>
  <si>
    <t>3.15.</t>
  </si>
  <si>
    <t>3.16.</t>
  </si>
  <si>
    <t>4.29.</t>
  </si>
  <si>
    <t>4.30.</t>
  </si>
  <si>
    <t>6.34.</t>
  </si>
  <si>
    <t>6.35.</t>
  </si>
  <si>
    <t>Pārskats par sekundārās ambulatorās veselības aprūpes pakalpojumu nodrošināšanai veikto darbu sadalījumā pa pakalpojumu programmām 2026.gada 3 mēnešos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</si>
</sst>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2"/>
      <name val="Arial"/>
      <family val="2"/>
      <charset val="186"/>
    </font>
    <font>
      <b/>
      <sz val="10"/>
      <name val="Calibri"/>
      <family val="2"/>
      <charset val="186"/>
      <scheme val="minor"/>
    </font>
    <font>
      <b/>
      <sz val="14"/>
      <name val="Calibri"/>
      <family val="2"/>
      <charset val="186"/>
      <scheme val="minor"/>
    </font>
    <font>
      <sz val="10"/>
      <name val="Calibri"/>
      <family val="2"/>
      <charset val="186"/>
      <scheme val="minor"/>
    </font>
    <font>
      <b/>
      <sz val="9"/>
      <name val="Calibri"/>
      <family val="2"/>
      <charset val="186"/>
      <scheme val="minor"/>
    </font>
    <font>
      <sz val="9"/>
      <name val="Calibri"/>
      <family val="2"/>
      <charset val="186"/>
      <scheme val="minor"/>
    </font>
    <font>
      <i/>
      <sz val="10"/>
      <name val="Calibri"/>
      <family val="2"/>
      <charset val="186"/>
      <scheme val="minor"/>
    </font>
    <font>
      <sz val="8"/>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2" fillId="0" borderId="0"/>
    <xf numFmtId="0" fontId="3" fillId="0" borderId="0"/>
    <xf numFmtId="0" fontId="2" fillId="0" borderId="0"/>
    <xf numFmtId="0" fontId="1" fillId="0" borderId="0"/>
    <xf numFmtId="0" fontId="1" fillId="0" borderId="0"/>
  </cellStyleXfs>
  <cellXfs count="67">
    <xf numFmtId="0" fontId="0" fillId="0" borderId="0" xfId="0"/>
    <xf numFmtId="0" fontId="4" fillId="2" borderId="0" xfId="3" applyFont="1" applyFill="1"/>
    <xf numFmtId="0" fontId="6" fillId="2" borderId="0" xfId="3" applyFont="1" applyFill="1"/>
    <xf numFmtId="0" fontId="4" fillId="3" borderId="1" xfId="3" applyFont="1" applyFill="1" applyBorder="1" applyAlignment="1">
      <alignment horizontal="center" vertical="center" wrapText="1"/>
    </xf>
    <xf numFmtId="0" fontId="4" fillId="0" borderId="1" xfId="3" applyFont="1" applyBorder="1" applyAlignment="1">
      <alignment horizontal="center" vertical="center" wrapText="1"/>
    </xf>
    <xf numFmtId="0" fontId="4" fillId="2" borderId="1" xfId="3" applyFont="1" applyFill="1" applyBorder="1" applyAlignment="1">
      <alignment horizontal="center" vertical="center" wrapText="1"/>
    </xf>
    <xf numFmtId="3" fontId="4" fillId="0" borderId="1" xfId="3" applyNumberFormat="1" applyFont="1" applyBorder="1" applyAlignment="1">
      <alignment horizontal="center" vertical="center" wrapText="1"/>
    </xf>
    <xf numFmtId="4" fontId="4" fillId="0" borderId="1" xfId="3" applyNumberFormat="1" applyFont="1" applyBorder="1" applyAlignment="1">
      <alignment horizontal="center" vertical="center" wrapText="1"/>
    </xf>
    <xf numFmtId="4" fontId="4" fillId="2" borderId="1" xfId="3" applyNumberFormat="1" applyFont="1" applyFill="1" applyBorder="1" applyAlignment="1">
      <alignment horizontal="center" vertical="center" wrapText="1"/>
    </xf>
    <xf numFmtId="0" fontId="9" fillId="4" borderId="1" xfId="3" applyFont="1" applyFill="1" applyBorder="1" applyAlignment="1">
      <alignment horizontal="right" wrapText="1"/>
    </xf>
    <xf numFmtId="3" fontId="9" fillId="4" borderId="1" xfId="3" applyNumberFormat="1" applyFont="1" applyFill="1" applyBorder="1" applyAlignment="1">
      <alignment horizontal="right"/>
    </xf>
    <xf numFmtId="3" fontId="9" fillId="4" borderId="1" xfId="3" applyNumberFormat="1" applyFont="1" applyFill="1" applyBorder="1" applyAlignment="1">
      <alignment horizontal="right" wrapText="1"/>
    </xf>
    <xf numFmtId="0" fontId="4" fillId="5" borderId="1" xfId="3" applyFont="1" applyFill="1" applyBorder="1" applyAlignment="1">
      <alignment horizontal="center" wrapText="1"/>
    </xf>
    <xf numFmtId="0" fontId="4" fillId="5" borderId="1" xfId="3" applyFont="1" applyFill="1" applyBorder="1" applyAlignment="1">
      <alignment horizontal="right" wrapText="1"/>
    </xf>
    <xf numFmtId="3" fontId="4" fillId="5" borderId="1" xfId="3" applyNumberFormat="1" applyFont="1" applyFill="1" applyBorder="1" applyAlignment="1">
      <alignment horizontal="right" wrapText="1"/>
    </xf>
    <xf numFmtId="0" fontId="4" fillId="5" borderId="2" xfId="3" applyFont="1" applyFill="1" applyBorder="1" applyAlignment="1">
      <alignment horizontal="center" wrapText="1"/>
    </xf>
    <xf numFmtId="0" fontId="4" fillId="5" borderId="3" xfId="3" applyFont="1" applyFill="1" applyBorder="1" applyAlignment="1">
      <alignment horizontal="right" wrapText="1"/>
    </xf>
    <xf numFmtId="0" fontId="4" fillId="5" borderId="4" xfId="3" applyFont="1" applyFill="1" applyBorder="1" applyAlignment="1">
      <alignment horizontal="right" wrapText="1"/>
    </xf>
    <xf numFmtId="3" fontId="8" fillId="0" borderId="1" xfId="3" applyNumberFormat="1" applyFont="1" applyBorder="1"/>
    <xf numFmtId="4" fontId="8" fillId="0" borderId="1" xfId="3" applyNumberFormat="1" applyFont="1" applyBorder="1"/>
    <xf numFmtId="0" fontId="8" fillId="2" borderId="0" xfId="3" applyFont="1" applyFill="1"/>
    <xf numFmtId="3" fontId="8" fillId="2" borderId="1" xfId="3" applyNumberFormat="1" applyFont="1" applyFill="1" applyBorder="1"/>
    <xf numFmtId="0" fontId="7" fillId="5" borderId="1" xfId="3" applyFont="1" applyFill="1" applyBorder="1" applyAlignment="1">
      <alignment horizontal="center" vertical="center" wrapText="1"/>
    </xf>
    <xf numFmtId="0" fontId="4" fillId="5" borderId="3" xfId="3" applyFont="1" applyFill="1" applyBorder="1" applyAlignment="1">
      <alignment horizontal="left" wrapText="1"/>
    </xf>
    <xf numFmtId="3" fontId="7" fillId="5" borderId="1" xfId="3" applyNumberFormat="1" applyFont="1" applyFill="1" applyBorder="1"/>
    <xf numFmtId="0" fontId="7" fillId="2" borderId="0" xfId="3" applyFont="1" applyFill="1"/>
    <xf numFmtId="0" fontId="7" fillId="3" borderId="0" xfId="3" applyFont="1" applyFill="1"/>
    <xf numFmtId="0" fontId="6" fillId="0" borderId="0" xfId="3" applyFont="1"/>
    <xf numFmtId="0" fontId="6" fillId="0" borderId="0" xfId="3" applyFont="1" applyAlignment="1">
      <alignment wrapText="1"/>
    </xf>
    <xf numFmtId="0" fontId="6" fillId="2" borderId="0" xfId="3" applyFont="1" applyFill="1" applyAlignment="1">
      <alignment wrapText="1"/>
    </xf>
    <xf numFmtId="3" fontId="6" fillId="0" borderId="0" xfId="3" applyNumberFormat="1" applyFont="1"/>
    <xf numFmtId="4" fontId="6" fillId="0" borderId="0" xfId="3" applyNumberFormat="1" applyFont="1"/>
    <xf numFmtId="2" fontId="4" fillId="2" borderId="1" xfId="3" applyNumberFormat="1" applyFont="1" applyFill="1" applyBorder="1" applyAlignment="1">
      <alignment horizontal="center" vertical="center" wrapText="1"/>
    </xf>
    <xf numFmtId="4" fontId="4" fillId="5" borderId="1" xfId="3" applyNumberFormat="1" applyFont="1" applyFill="1" applyBorder="1" applyAlignment="1">
      <alignment horizontal="right" wrapText="1"/>
    </xf>
    <xf numFmtId="4" fontId="7" fillId="5" borderId="1" xfId="3" applyNumberFormat="1" applyFont="1" applyFill="1" applyBorder="1"/>
    <xf numFmtId="0" fontId="8" fillId="0" borderId="1" xfId="3" applyFont="1" applyBorder="1" applyAlignment="1">
      <alignment wrapText="1"/>
    </xf>
    <xf numFmtId="2" fontId="6" fillId="0" borderId="0" xfId="3" applyNumberFormat="1" applyFont="1"/>
    <xf numFmtId="4" fontId="9" fillId="4" borderId="1" xfId="3" applyNumberFormat="1" applyFont="1" applyFill="1" applyBorder="1" applyAlignment="1">
      <alignment horizontal="right" wrapText="1"/>
    </xf>
    <xf numFmtId="0" fontId="7" fillId="5" borderId="2" xfId="3" applyFont="1" applyFill="1" applyBorder="1" applyAlignment="1">
      <alignment vertical="center" wrapText="1"/>
    </xf>
    <xf numFmtId="0" fontId="7" fillId="5" borderId="3" xfId="3" applyFont="1" applyFill="1" applyBorder="1" applyAlignment="1">
      <alignment vertical="center" wrapText="1"/>
    </xf>
    <xf numFmtId="0" fontId="8" fillId="2" borderId="1" xfId="3" applyFont="1" applyFill="1" applyBorder="1"/>
    <xf numFmtId="4" fontId="8" fillId="2" borderId="1" xfId="3" applyNumberFormat="1" applyFont="1" applyFill="1" applyBorder="1"/>
    <xf numFmtId="0" fontId="8" fillId="2" borderId="1" xfId="3" applyFont="1" applyFill="1" applyBorder="1" applyAlignment="1">
      <alignment wrapText="1"/>
    </xf>
    <xf numFmtId="0" fontId="8" fillId="0" borderId="1" xfId="3" applyFont="1" applyBorder="1"/>
    <xf numFmtId="0" fontId="8" fillId="2" borderId="1" xfId="3" applyFont="1" applyFill="1" applyBorder="1" applyAlignment="1">
      <alignment horizontal="left" vertical="center" wrapText="1"/>
    </xf>
    <xf numFmtId="0" fontId="8" fillId="3" borderId="1" xfId="3" applyFont="1" applyFill="1" applyBorder="1" applyAlignment="1">
      <alignment horizontal="center" vertical="center" wrapText="1"/>
    </xf>
    <xf numFmtId="0" fontId="8" fillId="0" borderId="1" xfId="3" applyFont="1" applyBorder="1" applyAlignment="1">
      <alignment horizontal="left" vertical="center" wrapText="1"/>
    </xf>
    <xf numFmtId="0" fontId="8" fillId="2" borderId="1" xfId="3" applyFont="1" applyFill="1" applyBorder="1" applyAlignment="1">
      <alignment horizontal="left" vertical="top" wrapText="1"/>
    </xf>
    <xf numFmtId="0" fontId="8" fillId="2" borderId="1" xfId="3" applyFont="1" applyFill="1" applyBorder="1" applyAlignment="1">
      <alignment vertical="top" wrapText="1"/>
    </xf>
    <xf numFmtId="4" fontId="8" fillId="2" borderId="0" xfId="3" applyNumberFormat="1" applyFont="1" applyFill="1"/>
    <xf numFmtId="4" fontId="5" fillId="2" borderId="0" xfId="2" applyNumberFormat="1" applyFont="1" applyFill="1" applyAlignment="1">
      <alignment horizontal="center" vertical="center" wrapText="1"/>
    </xf>
    <xf numFmtId="0" fontId="8" fillId="2" borderId="1" xfId="3" quotePrefix="1" applyFont="1" applyFill="1" applyBorder="1" applyAlignment="1">
      <alignment horizontal="center" vertical="center" wrapText="1"/>
    </xf>
    <xf numFmtId="0" fontId="8" fillId="2" borderId="1" xfId="3" applyFont="1" applyFill="1" applyBorder="1" applyAlignment="1">
      <alignment horizontal="left" wrapText="1"/>
    </xf>
    <xf numFmtId="0" fontId="8" fillId="2" borderId="1" xfId="3" applyFont="1" applyFill="1" applyBorder="1" applyAlignment="1">
      <alignment horizontal="center" vertical="center" wrapText="1"/>
    </xf>
    <xf numFmtId="0" fontId="8" fillId="2" borderId="1" xfId="3" applyFont="1" applyFill="1" applyBorder="1" applyAlignment="1">
      <alignment horizontal="left" vertical="center"/>
    </xf>
    <xf numFmtId="0" fontId="8" fillId="2" borderId="5"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wrapText="1"/>
    </xf>
    <xf numFmtId="0" fontId="8" fillId="2" borderId="5" xfId="3" applyFont="1" applyFill="1" applyBorder="1"/>
    <xf numFmtId="4" fontId="8" fillId="2" borderId="5" xfId="3" applyNumberFormat="1" applyFont="1" applyFill="1" applyBorder="1"/>
    <xf numFmtId="3" fontId="8" fillId="0" borderId="5" xfId="3" applyNumberFormat="1" applyFont="1" applyBorder="1"/>
    <xf numFmtId="0" fontId="8" fillId="3" borderId="0" xfId="3" applyFont="1" applyFill="1"/>
    <xf numFmtId="4" fontId="8" fillId="2" borderId="1" xfId="3" applyNumberFormat="1" applyFont="1" applyFill="1" applyBorder="1" applyAlignment="1">
      <alignment horizontal="center"/>
    </xf>
    <xf numFmtId="0" fontId="5" fillId="2" borderId="0" xfId="2" applyFont="1" applyFill="1" applyAlignment="1">
      <alignment horizontal="center" vertical="center" wrapText="1"/>
    </xf>
    <xf numFmtId="0" fontId="7" fillId="5" borderId="1" xfId="3" applyFont="1" applyFill="1" applyBorder="1" applyAlignment="1">
      <alignment horizontal="left" vertical="center" wrapText="1"/>
    </xf>
    <xf numFmtId="0" fontId="7" fillId="5" borderId="2" xfId="3" applyFont="1" applyFill="1" applyBorder="1" applyAlignment="1">
      <alignment horizontal="left" vertical="center" wrapText="1"/>
    </xf>
    <xf numFmtId="0" fontId="7" fillId="5" borderId="3" xfId="3" applyFont="1" applyFill="1" applyBorder="1" applyAlignment="1">
      <alignment horizontal="left" vertical="center" wrapText="1"/>
    </xf>
  </cellXfs>
  <cellStyles count="7">
    <cellStyle name="Normal" xfId="0" builtinId="0"/>
    <cellStyle name="Normal 10" xfId="2" xr:uid="{CFD32F27-E707-4446-AC16-7F6CDE1C8E92}"/>
    <cellStyle name="Normal 2" xfId="3" xr:uid="{0A6CBFE5-AD00-43EB-A198-4B0FEE143F02}"/>
    <cellStyle name="Normal 2 2" xfId="4" xr:uid="{9AFAFFEC-7FC3-451D-894D-26D2AAB8685B}"/>
    <cellStyle name="Normal 2 3 2" xfId="5" xr:uid="{897F8DBA-CC81-4A0A-8F2F-6578D1815C8D}"/>
    <cellStyle name="Normal 3 2 3" xfId="6" xr:uid="{E6DD6AB6-FB9C-47C8-B961-E170375ACD9A}"/>
    <cellStyle name="Normal 5" xfId="1" xr:uid="{B97D0C86-601B-4B8A-A785-6235E0B9BF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B8BC8-BFE3-4299-A407-73421FB40D53}">
  <dimension ref="A2:R149"/>
  <sheetViews>
    <sheetView tabSelected="1" zoomScale="90" zoomScaleNormal="90" workbookViewId="0">
      <pane xSplit="5" ySplit="4" topLeftCell="F5" activePane="bottomRight" state="frozen"/>
      <selection pane="topRight" activeCell="F1" sqref="F1"/>
      <selection pane="bottomLeft" activeCell="A7" sqref="A7"/>
      <selection pane="bottomRight" activeCell="A3" sqref="A3"/>
    </sheetView>
  </sheetViews>
  <sheetFormatPr defaultColWidth="11.28515625" defaultRowHeight="12.75" x14ac:dyDescent="0.2"/>
  <cols>
    <col min="1" max="1" width="5" style="2" customWidth="1"/>
    <col min="2" max="2" width="16.7109375" style="27" customWidth="1"/>
    <col min="3" max="3" width="31.140625" style="28" customWidth="1"/>
    <col min="4" max="4" width="8.7109375" style="28" customWidth="1"/>
    <col min="5" max="5" width="13.42578125" style="29" customWidth="1"/>
    <col min="6" max="6" width="14.140625" style="31" customWidth="1"/>
    <col min="7" max="7" width="12.28515625" style="30" customWidth="1"/>
    <col min="8" max="8" width="12.85546875" style="36" customWidth="1"/>
    <col min="9" max="9" width="12.85546875" style="30" customWidth="1"/>
    <col min="10" max="10" width="13.5703125" style="30" customWidth="1"/>
    <col min="11" max="11" width="13.28515625" style="31" customWidth="1"/>
    <col min="12" max="12" width="12" style="30" customWidth="1"/>
    <col min="13" max="13" width="12.140625" style="36" customWidth="1"/>
    <col min="14" max="14" width="12.7109375" style="31" customWidth="1"/>
    <col min="15" max="15" width="12.28515625" style="31" customWidth="1"/>
    <col min="16" max="16" width="13.140625" style="31" hidden="1" customWidth="1"/>
    <col min="17" max="18" width="12.7109375" style="31" customWidth="1"/>
    <col min="19" max="16384" width="11.28515625" style="2"/>
  </cols>
  <sheetData>
    <row r="2" spans="1:18" ht="19.5" customHeight="1" x14ac:dyDescent="0.2">
      <c r="A2" s="63" t="s">
        <v>441</v>
      </c>
      <c r="B2" s="63"/>
      <c r="C2" s="63"/>
      <c r="D2" s="63"/>
      <c r="E2" s="63"/>
      <c r="F2" s="63"/>
      <c r="G2" s="63"/>
      <c r="H2" s="63"/>
      <c r="I2" s="63"/>
      <c r="J2" s="63"/>
      <c r="K2" s="63"/>
      <c r="L2" s="63"/>
      <c r="M2" s="63"/>
      <c r="N2" s="63"/>
      <c r="O2" s="63"/>
      <c r="P2" s="63"/>
      <c r="Q2" s="63"/>
      <c r="R2" s="50"/>
    </row>
    <row r="3" spans="1:18" ht="95.25" customHeight="1" x14ac:dyDescent="0.2">
      <c r="A3" s="3" t="s">
        <v>0</v>
      </c>
      <c r="B3" s="4" t="s">
        <v>339</v>
      </c>
      <c r="C3" s="4" t="s">
        <v>130</v>
      </c>
      <c r="D3" s="4" t="s">
        <v>34</v>
      </c>
      <c r="E3" s="5" t="s">
        <v>340</v>
      </c>
      <c r="F3" s="7" t="s">
        <v>131</v>
      </c>
      <c r="G3" s="6" t="s">
        <v>1</v>
      </c>
      <c r="H3" s="32" t="s">
        <v>132</v>
      </c>
      <c r="I3" s="3" t="s">
        <v>133</v>
      </c>
      <c r="J3" s="7" t="s">
        <v>323</v>
      </c>
      <c r="K3" s="7" t="s">
        <v>324</v>
      </c>
      <c r="L3" s="6" t="s">
        <v>134</v>
      </c>
      <c r="M3" s="32" t="s">
        <v>135</v>
      </c>
      <c r="N3" s="8" t="s">
        <v>136</v>
      </c>
      <c r="O3" s="8" t="s">
        <v>137</v>
      </c>
      <c r="P3" s="5" t="s">
        <v>138</v>
      </c>
      <c r="Q3" s="7" t="s">
        <v>415</v>
      </c>
      <c r="R3" s="7" t="s">
        <v>139</v>
      </c>
    </row>
    <row r="4" spans="1:18" ht="13.5" customHeight="1" x14ac:dyDescent="0.2">
      <c r="A4" s="9"/>
      <c r="B4" s="10"/>
      <c r="C4" s="11"/>
      <c r="D4" s="11"/>
      <c r="E4" s="11"/>
      <c r="F4" s="37"/>
      <c r="G4" s="11"/>
      <c r="H4" s="11"/>
      <c r="I4" s="11"/>
      <c r="J4" s="37"/>
      <c r="K4" s="37"/>
      <c r="L4" s="36"/>
      <c r="N4" s="37"/>
      <c r="O4" s="37"/>
      <c r="P4" s="37"/>
      <c r="Q4" s="37"/>
      <c r="R4" s="37"/>
    </row>
    <row r="5" spans="1:18" s="1" customFormat="1" ht="13.5" customHeight="1" x14ac:dyDescent="0.2">
      <c r="A5" s="12">
        <v>1</v>
      </c>
      <c r="B5" s="64" t="s">
        <v>2</v>
      </c>
      <c r="C5" s="64"/>
      <c r="D5" s="13" t="s">
        <v>33</v>
      </c>
      <c r="E5" s="13"/>
      <c r="F5" s="33">
        <f>SUM(F6:F23)</f>
        <v>74784847</v>
      </c>
      <c r="G5" s="14">
        <f>SUM(G6:G23)</f>
        <v>405707</v>
      </c>
      <c r="H5" s="33"/>
      <c r="I5" s="33">
        <f>SUM(I6:I23)</f>
        <v>18691467</v>
      </c>
      <c r="J5" s="33">
        <f>SUM(J6:J23)</f>
        <v>17234795.789999999</v>
      </c>
      <c r="K5" s="33">
        <f>SUM(K6:K23)</f>
        <v>20092908.629999995</v>
      </c>
      <c r="L5" s="14">
        <f>SUM(L6:L23)</f>
        <v>116532</v>
      </c>
      <c r="M5" s="33"/>
      <c r="N5" s="33">
        <f>SUM(N6:N23)</f>
        <v>2858112.84</v>
      </c>
      <c r="O5" s="33">
        <f>SUM(O6:O23)</f>
        <v>0</v>
      </c>
      <c r="P5" s="33">
        <f>SUM(P6:P23)</f>
        <v>2858112.84</v>
      </c>
      <c r="Q5" s="33">
        <f>SUM(Q6:Q23)</f>
        <v>335512</v>
      </c>
      <c r="R5" s="33">
        <f>SUM(R6:R23)</f>
        <v>313367</v>
      </c>
    </row>
    <row r="6" spans="1:18" s="20" customFormat="1" ht="21.6" customHeight="1" x14ac:dyDescent="0.2">
      <c r="A6" s="51" t="s">
        <v>140</v>
      </c>
      <c r="B6" s="44" t="s">
        <v>2</v>
      </c>
      <c r="C6" s="52" t="s">
        <v>141</v>
      </c>
      <c r="D6" s="40" t="s">
        <v>49</v>
      </c>
      <c r="E6" s="40" t="s">
        <v>142</v>
      </c>
      <c r="F6" s="19">
        <v>619414</v>
      </c>
      <c r="G6" s="18">
        <v>1707</v>
      </c>
      <c r="H6" s="41">
        <f t="shared" ref="H6:H23" si="0">F6/G6</f>
        <v>362.8670181605155</v>
      </c>
      <c r="I6" s="19">
        <v>154845</v>
      </c>
      <c r="J6" s="19">
        <v>137963.83000000002</v>
      </c>
      <c r="K6" s="19">
        <v>139672.09</v>
      </c>
      <c r="L6" s="18">
        <v>394</v>
      </c>
      <c r="M6" s="19">
        <f>K6/L6</f>
        <v>354.49769035532995</v>
      </c>
      <c r="N6" s="19">
        <v>1708.2599999999802</v>
      </c>
      <c r="O6" s="19"/>
      <c r="P6" s="19">
        <f>K6-J6</f>
        <v>1708.2599999999802</v>
      </c>
      <c r="Q6" s="19">
        <v>5203</v>
      </c>
      <c r="R6" s="19">
        <v>5131</v>
      </c>
    </row>
    <row r="7" spans="1:18" s="20" customFormat="1" ht="30" customHeight="1" x14ac:dyDescent="0.2">
      <c r="A7" s="51" t="s">
        <v>143</v>
      </c>
      <c r="B7" s="44" t="s">
        <v>2</v>
      </c>
      <c r="C7" s="52" t="s">
        <v>144</v>
      </c>
      <c r="D7" s="40" t="s">
        <v>42</v>
      </c>
      <c r="E7" s="40" t="s">
        <v>142</v>
      </c>
      <c r="F7" s="19">
        <v>488423</v>
      </c>
      <c r="G7" s="18">
        <v>1918</v>
      </c>
      <c r="H7" s="41">
        <f t="shared" si="0"/>
        <v>254.65224191866528</v>
      </c>
      <c r="I7" s="19">
        <v>122106</v>
      </c>
      <c r="J7" s="19">
        <v>113479.84</v>
      </c>
      <c r="K7" s="19">
        <v>113479.84</v>
      </c>
      <c r="L7" s="18">
        <v>452</v>
      </c>
      <c r="M7" s="41">
        <f t="shared" ref="M7:M45" si="1">K7/L7</f>
        <v>251.06159292035397</v>
      </c>
      <c r="N7" s="19">
        <v>0</v>
      </c>
      <c r="O7" s="19"/>
      <c r="P7" s="19">
        <f t="shared" ref="P7:P23" si="2">K7-J7</f>
        <v>0</v>
      </c>
      <c r="Q7" s="19">
        <v>1094</v>
      </c>
      <c r="R7" s="19">
        <v>1094</v>
      </c>
    </row>
    <row r="8" spans="1:18" s="20" customFormat="1" ht="28.5" customHeight="1" x14ac:dyDescent="0.2">
      <c r="A8" s="51" t="s">
        <v>145</v>
      </c>
      <c r="B8" s="44" t="s">
        <v>2</v>
      </c>
      <c r="C8" s="52" t="s">
        <v>146</v>
      </c>
      <c r="D8" s="40" t="s">
        <v>105</v>
      </c>
      <c r="E8" s="40" t="s">
        <v>142</v>
      </c>
      <c r="F8" s="19">
        <v>2923681</v>
      </c>
      <c r="G8" s="18">
        <v>11055</v>
      </c>
      <c r="H8" s="41">
        <f t="shared" si="0"/>
        <v>264.46684758028044</v>
      </c>
      <c r="I8" s="19">
        <v>738287</v>
      </c>
      <c r="J8" s="19">
        <v>639971.85</v>
      </c>
      <c r="K8" s="19">
        <v>695565.64</v>
      </c>
      <c r="L8" s="18">
        <v>2580</v>
      </c>
      <c r="M8" s="41">
        <f t="shared" si="1"/>
        <v>269.59908527131785</v>
      </c>
      <c r="N8" s="19">
        <v>55593.790000000037</v>
      </c>
      <c r="O8" s="19"/>
      <c r="P8" s="19">
        <f t="shared" si="2"/>
        <v>55593.790000000037</v>
      </c>
      <c r="Q8" s="19">
        <v>8261</v>
      </c>
      <c r="R8" s="19">
        <v>8039</v>
      </c>
    </row>
    <row r="9" spans="1:18" s="20" customFormat="1" ht="24" customHeight="1" x14ac:dyDescent="0.2">
      <c r="A9" s="51" t="s">
        <v>147</v>
      </c>
      <c r="B9" s="44" t="s">
        <v>2</v>
      </c>
      <c r="C9" s="52" t="s">
        <v>148</v>
      </c>
      <c r="D9" s="40" t="s">
        <v>44</v>
      </c>
      <c r="E9" s="40" t="s">
        <v>142</v>
      </c>
      <c r="F9" s="19">
        <v>4044744</v>
      </c>
      <c r="G9" s="18">
        <v>8934</v>
      </c>
      <c r="H9" s="41">
        <f t="shared" si="0"/>
        <v>452.73606447280054</v>
      </c>
      <c r="I9" s="19">
        <v>1010725</v>
      </c>
      <c r="J9" s="19">
        <v>859117.71000000008</v>
      </c>
      <c r="K9" s="19">
        <v>960252.0700000003</v>
      </c>
      <c r="L9" s="18">
        <v>2124</v>
      </c>
      <c r="M9" s="41">
        <f t="shared" si="1"/>
        <v>452.09607815442575</v>
      </c>
      <c r="N9" s="19">
        <v>101134.36000000022</v>
      </c>
      <c r="O9" s="19"/>
      <c r="P9" s="19">
        <f t="shared" si="2"/>
        <v>101134.36000000022</v>
      </c>
      <c r="Q9" s="19">
        <v>1478</v>
      </c>
      <c r="R9" s="19">
        <v>1256</v>
      </c>
    </row>
    <row r="10" spans="1:18" s="20" customFormat="1" ht="24.75" customHeight="1" x14ac:dyDescent="0.2">
      <c r="A10" s="51" t="s">
        <v>149</v>
      </c>
      <c r="B10" s="44" t="s">
        <v>2</v>
      </c>
      <c r="C10" s="52" t="s">
        <v>150</v>
      </c>
      <c r="D10" s="40" t="s">
        <v>103</v>
      </c>
      <c r="E10" s="40" t="s">
        <v>142</v>
      </c>
      <c r="F10" s="19">
        <v>9063819</v>
      </c>
      <c r="G10" s="18">
        <v>7568</v>
      </c>
      <c r="H10" s="41">
        <f t="shared" si="0"/>
        <v>1197.650502114165</v>
      </c>
      <c r="I10" s="19">
        <v>2265952</v>
      </c>
      <c r="J10" s="19">
        <v>2264961.7200000002</v>
      </c>
      <c r="K10" s="19">
        <v>2530530.48</v>
      </c>
      <c r="L10" s="18">
        <v>2144</v>
      </c>
      <c r="M10" s="41">
        <f>K10/L10</f>
        <v>1180.2847388059702</v>
      </c>
      <c r="N10" s="19">
        <v>265568.75999999978</v>
      </c>
      <c r="O10" s="19"/>
      <c r="P10" s="19">
        <f t="shared" si="2"/>
        <v>265568.75999999978</v>
      </c>
      <c r="Q10" s="19">
        <v>4604</v>
      </c>
      <c r="R10" s="19">
        <v>4175</v>
      </c>
    </row>
    <row r="11" spans="1:18" s="20" customFormat="1" ht="25.5" customHeight="1" x14ac:dyDescent="0.2">
      <c r="A11" s="51" t="s">
        <v>151</v>
      </c>
      <c r="B11" s="44" t="s">
        <v>2</v>
      </c>
      <c r="C11" s="52" t="s">
        <v>152</v>
      </c>
      <c r="D11" s="40" t="s">
        <v>107</v>
      </c>
      <c r="E11" s="40" t="s">
        <v>142</v>
      </c>
      <c r="F11" s="19">
        <v>3570965</v>
      </c>
      <c r="G11" s="18">
        <v>1075</v>
      </c>
      <c r="H11" s="41">
        <f t="shared" si="0"/>
        <v>3321.8279069767441</v>
      </c>
      <c r="I11" s="19">
        <v>892743</v>
      </c>
      <c r="J11" s="19">
        <v>892715.22</v>
      </c>
      <c r="K11" s="19">
        <v>928990.31</v>
      </c>
      <c r="L11" s="18">
        <v>293</v>
      </c>
      <c r="M11" s="41">
        <f t="shared" si="1"/>
        <v>3170.6153924914679</v>
      </c>
      <c r="N11" s="19">
        <v>36275.090000000084</v>
      </c>
      <c r="O11" s="19"/>
      <c r="P11" s="19">
        <f t="shared" si="2"/>
        <v>36275.090000000084</v>
      </c>
      <c r="Q11" s="19">
        <v>1599</v>
      </c>
      <c r="R11" s="19">
        <v>1555</v>
      </c>
    </row>
    <row r="12" spans="1:18" s="20" customFormat="1" ht="29.25" customHeight="1" x14ac:dyDescent="0.2">
      <c r="A12" s="51" t="s">
        <v>153</v>
      </c>
      <c r="B12" s="44" t="s">
        <v>2</v>
      </c>
      <c r="C12" s="52" t="s">
        <v>154</v>
      </c>
      <c r="D12" s="40" t="s">
        <v>108</v>
      </c>
      <c r="E12" s="40" t="s">
        <v>142</v>
      </c>
      <c r="F12" s="19">
        <v>11816957</v>
      </c>
      <c r="G12" s="18">
        <v>24116</v>
      </c>
      <c r="H12" s="41">
        <f t="shared" si="0"/>
        <v>490.0048515508376</v>
      </c>
      <c r="I12" s="19">
        <v>2954232</v>
      </c>
      <c r="J12" s="19">
        <v>2899714.5000000005</v>
      </c>
      <c r="K12" s="19">
        <v>3314800.8000000003</v>
      </c>
      <c r="L12" s="18">
        <v>6762</v>
      </c>
      <c r="M12" s="41">
        <f t="shared" si="1"/>
        <v>490.21011535048808</v>
      </c>
      <c r="N12" s="19">
        <v>415086.29999999981</v>
      </c>
      <c r="O12" s="19"/>
      <c r="P12" s="19">
        <f t="shared" si="2"/>
        <v>415086.29999999981</v>
      </c>
      <c r="Q12" s="19">
        <v>20400</v>
      </c>
      <c r="R12" s="19">
        <v>17874</v>
      </c>
    </row>
    <row r="13" spans="1:18" s="20" customFormat="1" ht="25.5" customHeight="1" x14ac:dyDescent="0.2">
      <c r="A13" s="51" t="s">
        <v>347</v>
      </c>
      <c r="B13" s="44" t="s">
        <v>2</v>
      </c>
      <c r="C13" s="52" t="s">
        <v>156</v>
      </c>
      <c r="D13" s="40" t="s">
        <v>40</v>
      </c>
      <c r="E13" s="40" t="s">
        <v>142</v>
      </c>
      <c r="F13" s="19">
        <v>76288</v>
      </c>
      <c r="G13" s="18">
        <v>3065</v>
      </c>
      <c r="H13" s="41">
        <f t="shared" si="0"/>
        <v>24.890048939641108</v>
      </c>
      <c r="I13" s="19">
        <v>19071</v>
      </c>
      <c r="J13" s="19">
        <v>18742.169999999998</v>
      </c>
      <c r="K13" s="19">
        <v>18742.169999999998</v>
      </c>
      <c r="L13" s="18">
        <v>1049</v>
      </c>
      <c r="M13" s="41">
        <f t="shared" si="1"/>
        <v>17.866701620591037</v>
      </c>
      <c r="N13" s="19">
        <v>0</v>
      </c>
      <c r="O13" s="19"/>
      <c r="P13" s="19">
        <f t="shared" si="2"/>
        <v>0</v>
      </c>
      <c r="Q13" s="19">
        <v>1645</v>
      </c>
      <c r="R13" s="19">
        <v>1645</v>
      </c>
    </row>
    <row r="14" spans="1:18" s="20" customFormat="1" ht="25.5" customHeight="1" x14ac:dyDescent="0.2">
      <c r="A14" s="51" t="s">
        <v>155</v>
      </c>
      <c r="B14" s="44" t="s">
        <v>2</v>
      </c>
      <c r="C14" s="52" t="s">
        <v>158</v>
      </c>
      <c r="D14" s="40" t="s">
        <v>41</v>
      </c>
      <c r="E14" s="40" t="s">
        <v>142</v>
      </c>
      <c r="F14" s="19">
        <v>6606948</v>
      </c>
      <c r="G14" s="18">
        <v>133548</v>
      </c>
      <c r="H14" s="41">
        <f t="shared" si="0"/>
        <v>49.472459340461853</v>
      </c>
      <c r="I14" s="19">
        <v>1655027</v>
      </c>
      <c r="J14" s="19">
        <v>1344934.04</v>
      </c>
      <c r="K14" s="19">
        <v>1408639.61</v>
      </c>
      <c r="L14" s="18">
        <v>36097</v>
      </c>
      <c r="M14" s="41">
        <f t="shared" si="1"/>
        <v>39.023730780951325</v>
      </c>
      <c r="N14" s="19">
        <v>63705.570000000065</v>
      </c>
      <c r="O14" s="19"/>
      <c r="P14" s="19">
        <f t="shared" si="2"/>
        <v>63705.570000000065</v>
      </c>
      <c r="Q14" s="19">
        <v>77445</v>
      </c>
      <c r="R14" s="19">
        <v>72708</v>
      </c>
    </row>
    <row r="15" spans="1:18" s="20" customFormat="1" ht="26.25" customHeight="1" x14ac:dyDescent="0.2">
      <c r="A15" s="51" t="s">
        <v>157</v>
      </c>
      <c r="B15" s="44" t="s">
        <v>2</v>
      </c>
      <c r="C15" s="52" t="s">
        <v>160</v>
      </c>
      <c r="D15" s="40" t="s">
        <v>45</v>
      </c>
      <c r="E15" s="40" t="s">
        <v>142</v>
      </c>
      <c r="F15" s="19">
        <v>1275324</v>
      </c>
      <c r="G15" s="18">
        <v>2814</v>
      </c>
      <c r="H15" s="41">
        <f t="shared" si="0"/>
        <v>453.20682302771854</v>
      </c>
      <c r="I15" s="19">
        <v>318885</v>
      </c>
      <c r="J15" s="19">
        <v>256916.14</v>
      </c>
      <c r="K15" s="19">
        <v>278497.33999999997</v>
      </c>
      <c r="L15" s="18">
        <v>676</v>
      </c>
      <c r="M15" s="41">
        <f>K15/L15</f>
        <v>411.97831360946742</v>
      </c>
      <c r="N15" s="19">
        <v>21581.199999999953</v>
      </c>
      <c r="O15" s="19"/>
      <c r="P15" s="19">
        <f t="shared" si="2"/>
        <v>21581.199999999953</v>
      </c>
      <c r="Q15" s="19">
        <v>10788</v>
      </c>
      <c r="R15" s="19">
        <v>10061</v>
      </c>
    </row>
    <row r="16" spans="1:18" s="20" customFormat="1" ht="26.25" customHeight="1" x14ac:dyDescent="0.2">
      <c r="A16" s="51" t="s">
        <v>159</v>
      </c>
      <c r="B16" s="44" t="s">
        <v>2</v>
      </c>
      <c r="C16" s="52" t="s">
        <v>162</v>
      </c>
      <c r="D16" s="40" t="s">
        <v>46</v>
      </c>
      <c r="E16" s="40" t="s">
        <v>142</v>
      </c>
      <c r="F16" s="19">
        <v>911078</v>
      </c>
      <c r="G16" s="18">
        <v>2373</v>
      </c>
      <c r="H16" s="41">
        <f t="shared" si="0"/>
        <v>383.93510324483776</v>
      </c>
      <c r="I16" s="19">
        <v>227753</v>
      </c>
      <c r="J16" s="19">
        <v>213573.64</v>
      </c>
      <c r="K16" s="19">
        <v>292480.78999999998</v>
      </c>
      <c r="L16" s="18">
        <v>670</v>
      </c>
      <c r="M16" s="41">
        <f t="shared" si="1"/>
        <v>436.5384925373134</v>
      </c>
      <c r="N16" s="19">
        <v>78907.149999999965</v>
      </c>
      <c r="O16" s="19"/>
      <c r="P16" s="19">
        <f t="shared" si="2"/>
        <v>78907.149999999965</v>
      </c>
      <c r="Q16" s="19">
        <v>467</v>
      </c>
      <c r="R16" s="19">
        <v>377</v>
      </c>
    </row>
    <row r="17" spans="1:18" s="20" customFormat="1" ht="28.5" customHeight="1" x14ac:dyDescent="0.2">
      <c r="A17" s="51" t="s">
        <v>161</v>
      </c>
      <c r="B17" s="44" t="s">
        <v>2</v>
      </c>
      <c r="C17" s="52" t="s">
        <v>37</v>
      </c>
      <c r="D17" s="40" t="s">
        <v>104</v>
      </c>
      <c r="E17" s="40" t="s">
        <v>142</v>
      </c>
      <c r="F17" s="19">
        <v>3280068</v>
      </c>
      <c r="G17" s="18">
        <v>55874</v>
      </c>
      <c r="H17" s="41">
        <f t="shared" si="0"/>
        <v>58.704728496259442</v>
      </c>
      <c r="I17" s="19">
        <v>820017</v>
      </c>
      <c r="J17" s="19">
        <v>788033.1100000001</v>
      </c>
      <c r="K17" s="19">
        <v>837236.07000000007</v>
      </c>
      <c r="L17" s="18">
        <v>17621</v>
      </c>
      <c r="M17" s="41">
        <f t="shared" si="1"/>
        <v>47.513538959196417</v>
      </c>
      <c r="N17" s="19">
        <v>49202.959999999963</v>
      </c>
      <c r="O17" s="19"/>
      <c r="P17" s="19">
        <f t="shared" si="2"/>
        <v>49202.959999999963</v>
      </c>
      <c r="Q17" s="19">
        <v>97828</v>
      </c>
      <c r="R17" s="19">
        <v>92851</v>
      </c>
    </row>
    <row r="18" spans="1:18" s="20" customFormat="1" ht="31.5" customHeight="1" x14ac:dyDescent="0.2">
      <c r="A18" s="51" t="s">
        <v>163</v>
      </c>
      <c r="B18" s="44" t="s">
        <v>2</v>
      </c>
      <c r="C18" s="52" t="s">
        <v>35</v>
      </c>
      <c r="D18" s="40" t="s">
        <v>38</v>
      </c>
      <c r="E18" s="40" t="s">
        <v>142</v>
      </c>
      <c r="F18" s="19">
        <v>4261700</v>
      </c>
      <c r="G18" s="18">
        <v>40715</v>
      </c>
      <c r="H18" s="41">
        <f t="shared" si="0"/>
        <v>104.67149699128086</v>
      </c>
      <c r="I18" s="19">
        <v>1062056</v>
      </c>
      <c r="J18" s="19">
        <v>904048.73999999987</v>
      </c>
      <c r="K18" s="19">
        <v>989139.30000000016</v>
      </c>
      <c r="L18" s="18">
        <v>10911</v>
      </c>
      <c r="M18" s="19">
        <f t="shared" si="1"/>
        <v>90.655237833379175</v>
      </c>
      <c r="N18" s="19">
        <v>85090.560000000289</v>
      </c>
      <c r="O18" s="19"/>
      <c r="P18" s="19">
        <f t="shared" si="2"/>
        <v>85090.560000000289</v>
      </c>
      <c r="Q18" s="19">
        <v>67462</v>
      </c>
      <c r="R18" s="19">
        <v>63038</v>
      </c>
    </row>
    <row r="19" spans="1:18" s="20" customFormat="1" ht="24.75" customHeight="1" x14ac:dyDescent="0.2">
      <c r="A19" s="51" t="s">
        <v>164</v>
      </c>
      <c r="B19" s="44" t="s">
        <v>2</v>
      </c>
      <c r="C19" s="52" t="s">
        <v>36</v>
      </c>
      <c r="D19" s="40" t="s">
        <v>39</v>
      </c>
      <c r="E19" s="40" t="s">
        <v>142</v>
      </c>
      <c r="F19" s="19">
        <v>9262763</v>
      </c>
      <c r="G19" s="18">
        <v>89497</v>
      </c>
      <c r="H19" s="41">
        <f t="shared" si="0"/>
        <v>103.49802786685588</v>
      </c>
      <c r="I19" s="19">
        <v>2314855</v>
      </c>
      <c r="J19" s="19">
        <v>2282203.8199999998</v>
      </c>
      <c r="K19" s="19">
        <v>2634836.85</v>
      </c>
      <c r="L19" s="18">
        <v>28678</v>
      </c>
      <c r="M19" s="19">
        <f t="shared" si="1"/>
        <v>91.876590069042479</v>
      </c>
      <c r="N19" s="19">
        <v>352633.03000000026</v>
      </c>
      <c r="O19" s="19"/>
      <c r="P19" s="19">
        <f t="shared" si="2"/>
        <v>352633.03000000026</v>
      </c>
      <c r="Q19" s="19">
        <v>26607</v>
      </c>
      <c r="R19" s="19">
        <v>24465</v>
      </c>
    </row>
    <row r="20" spans="1:18" s="20" customFormat="1" ht="24.75" customHeight="1" x14ac:dyDescent="0.2">
      <c r="A20" s="51" t="s">
        <v>165</v>
      </c>
      <c r="B20" s="44" t="s">
        <v>2</v>
      </c>
      <c r="C20" s="52" t="s">
        <v>167</v>
      </c>
      <c r="D20" s="40" t="s">
        <v>48</v>
      </c>
      <c r="E20" s="40" t="s">
        <v>142</v>
      </c>
      <c r="F20" s="19">
        <v>40027</v>
      </c>
      <c r="G20" s="18">
        <v>31</v>
      </c>
      <c r="H20" s="41">
        <f t="shared" si="0"/>
        <v>1291.1935483870968</v>
      </c>
      <c r="I20" s="19">
        <v>10003</v>
      </c>
      <c r="J20" s="19">
        <v>9574.4699999999993</v>
      </c>
      <c r="K20" s="19">
        <v>12580.77</v>
      </c>
      <c r="L20" s="18">
        <v>3</v>
      </c>
      <c r="M20" s="19">
        <f t="shared" si="1"/>
        <v>4193.59</v>
      </c>
      <c r="N20" s="19">
        <v>3006.3000000000011</v>
      </c>
      <c r="O20" s="19"/>
      <c r="P20" s="19">
        <f t="shared" si="2"/>
        <v>3006.3000000000011</v>
      </c>
      <c r="Q20" s="19">
        <v>0</v>
      </c>
      <c r="R20" s="19">
        <v>0</v>
      </c>
    </row>
    <row r="21" spans="1:18" s="20" customFormat="1" ht="34.5" customHeight="1" x14ac:dyDescent="0.2">
      <c r="A21" s="51" t="s">
        <v>166</v>
      </c>
      <c r="B21" s="44" t="s">
        <v>2</v>
      </c>
      <c r="C21" s="52" t="s">
        <v>170</v>
      </c>
      <c r="D21" s="40" t="s">
        <v>106</v>
      </c>
      <c r="E21" s="40" t="s">
        <v>142</v>
      </c>
      <c r="F21" s="19">
        <v>9970160</v>
      </c>
      <c r="G21" s="18">
        <v>9668</v>
      </c>
      <c r="H21" s="41">
        <f t="shared" si="0"/>
        <v>1031.2536201903185</v>
      </c>
      <c r="I21" s="19">
        <v>2492288</v>
      </c>
      <c r="J21" s="19">
        <v>2110675.8499999996</v>
      </c>
      <c r="K21" s="19">
        <v>3018100.9199999995</v>
      </c>
      <c r="L21" s="18">
        <v>2910</v>
      </c>
      <c r="M21" s="41">
        <f t="shared" si="1"/>
        <v>1037.1480824742266</v>
      </c>
      <c r="N21" s="19">
        <v>907425.06999999983</v>
      </c>
      <c r="O21" s="19"/>
      <c r="P21" s="19">
        <f t="shared" si="2"/>
        <v>907425.06999999983</v>
      </c>
      <c r="Q21" s="19">
        <v>5684</v>
      </c>
      <c r="R21" s="19">
        <v>4802</v>
      </c>
    </row>
    <row r="22" spans="1:18" s="20" customFormat="1" ht="30" customHeight="1" x14ac:dyDescent="0.2">
      <c r="A22" s="51" t="s">
        <v>168</v>
      </c>
      <c r="B22" s="44" t="s">
        <v>2</v>
      </c>
      <c r="C22" s="52" t="s">
        <v>171</v>
      </c>
      <c r="D22" s="40" t="s">
        <v>43</v>
      </c>
      <c r="E22" s="40" t="s">
        <v>142</v>
      </c>
      <c r="F22" s="19">
        <v>2002429</v>
      </c>
      <c r="G22" s="18">
        <v>2576</v>
      </c>
      <c r="H22" s="41">
        <f t="shared" si="0"/>
        <v>777.34045031055905</v>
      </c>
      <c r="I22" s="19">
        <v>490660</v>
      </c>
      <c r="J22" s="19">
        <v>427387.9</v>
      </c>
      <c r="K22" s="19">
        <v>505133.16</v>
      </c>
      <c r="L22" s="18">
        <v>683</v>
      </c>
      <c r="M22" s="41">
        <f t="shared" si="1"/>
        <v>739.58002928257679</v>
      </c>
      <c r="N22" s="19">
        <v>77745.259999999951</v>
      </c>
      <c r="O22" s="19"/>
      <c r="P22" s="19">
        <f t="shared" si="2"/>
        <v>77745.259999999951</v>
      </c>
      <c r="Q22" s="19">
        <v>1329</v>
      </c>
      <c r="R22" s="19">
        <v>1188</v>
      </c>
    </row>
    <row r="23" spans="1:18" s="20" customFormat="1" ht="30" customHeight="1" x14ac:dyDescent="0.2">
      <c r="A23" s="51" t="s">
        <v>169</v>
      </c>
      <c r="B23" s="44" t="s">
        <v>2</v>
      </c>
      <c r="C23" s="52" t="s">
        <v>172</v>
      </c>
      <c r="D23" s="40" t="s">
        <v>47</v>
      </c>
      <c r="E23" s="40" t="s">
        <v>142</v>
      </c>
      <c r="F23" s="19">
        <v>4570059</v>
      </c>
      <c r="G23" s="18">
        <v>9173</v>
      </c>
      <c r="H23" s="41">
        <f t="shared" si="0"/>
        <v>498.20767469748176</v>
      </c>
      <c r="I23" s="19">
        <v>1141962</v>
      </c>
      <c r="J23" s="19">
        <v>1070781.24</v>
      </c>
      <c r="K23" s="19">
        <v>1414230.4199999995</v>
      </c>
      <c r="L23" s="18">
        <v>2485</v>
      </c>
      <c r="M23" s="41">
        <f t="shared" si="1"/>
        <v>569.10680885311854</v>
      </c>
      <c r="N23" s="19">
        <v>343449.17999999947</v>
      </c>
      <c r="O23" s="19"/>
      <c r="P23" s="19">
        <f t="shared" si="2"/>
        <v>343449.17999999947</v>
      </c>
      <c r="Q23" s="19">
        <v>3618</v>
      </c>
      <c r="R23" s="19">
        <v>3108</v>
      </c>
    </row>
    <row r="24" spans="1:18" s="1" customFormat="1" ht="13.5" customHeight="1" x14ac:dyDescent="0.2">
      <c r="A24" s="15">
        <v>2</v>
      </c>
      <c r="B24" s="65" t="s">
        <v>3</v>
      </c>
      <c r="C24" s="66"/>
      <c r="D24" s="16" t="s">
        <v>33</v>
      </c>
      <c r="E24" s="17"/>
      <c r="F24" s="33">
        <f>SUM(F25:F47)</f>
        <v>19664051.879999999</v>
      </c>
      <c r="G24" s="33"/>
      <c r="H24" s="33"/>
      <c r="I24" s="33"/>
      <c r="J24" s="33">
        <f>SUM(J25:J47)</f>
        <v>4920481.75</v>
      </c>
      <c r="K24" s="33">
        <f>SUM(K25:K47)</f>
        <v>4920481.75</v>
      </c>
      <c r="L24" s="14">
        <f>SUM(L25:L47)</f>
        <v>265938</v>
      </c>
      <c r="M24" s="33">
        <f>K24/L24</f>
        <v>18.502364272875631</v>
      </c>
      <c r="N24" s="33"/>
      <c r="O24" s="33"/>
      <c r="P24" s="33"/>
      <c r="Q24" s="33"/>
      <c r="R24" s="33"/>
    </row>
    <row r="25" spans="1:18" s="20" customFormat="1" ht="28.5" customHeight="1" x14ac:dyDescent="0.2">
      <c r="A25" s="53" t="s">
        <v>173</v>
      </c>
      <c r="B25" s="44" t="s">
        <v>3</v>
      </c>
      <c r="C25" s="44" t="s">
        <v>4</v>
      </c>
      <c r="D25" s="42" t="s">
        <v>109</v>
      </c>
      <c r="E25" s="40" t="s">
        <v>174</v>
      </c>
      <c r="F25" s="41">
        <v>43924.76</v>
      </c>
      <c r="G25" s="21"/>
      <c r="H25" s="41"/>
      <c r="I25" s="41"/>
      <c r="J25" s="41">
        <v>10968</v>
      </c>
      <c r="K25" s="41">
        <v>10968</v>
      </c>
      <c r="L25" s="21">
        <v>1332</v>
      </c>
      <c r="M25" s="41">
        <f t="shared" si="1"/>
        <v>8.2342342342342345</v>
      </c>
      <c r="N25" s="41"/>
      <c r="O25" s="41"/>
      <c r="P25" s="41"/>
      <c r="Q25" s="41"/>
      <c r="R25" s="41"/>
    </row>
    <row r="26" spans="1:18" s="20" customFormat="1" ht="25.5" customHeight="1" x14ac:dyDescent="0.2">
      <c r="A26" s="45" t="s">
        <v>175</v>
      </c>
      <c r="B26" s="44" t="s">
        <v>3</v>
      </c>
      <c r="C26" s="54" t="s">
        <v>176</v>
      </c>
      <c r="D26" s="42" t="s">
        <v>50</v>
      </c>
      <c r="E26" s="40" t="s">
        <v>174</v>
      </c>
      <c r="F26" s="19">
        <v>139066.06000000003</v>
      </c>
      <c r="G26" s="18"/>
      <c r="H26" s="41"/>
      <c r="I26" s="19"/>
      <c r="J26" s="41">
        <v>34672.049999999996</v>
      </c>
      <c r="K26" s="41">
        <v>34672.049999999996</v>
      </c>
      <c r="L26" s="21">
        <v>2578</v>
      </c>
      <c r="M26" s="41">
        <f t="shared" si="1"/>
        <v>13.449204809930176</v>
      </c>
      <c r="N26" s="19"/>
      <c r="O26" s="19"/>
      <c r="P26" s="19"/>
      <c r="Q26" s="19"/>
      <c r="R26" s="19"/>
    </row>
    <row r="27" spans="1:18" s="20" customFormat="1" ht="29.25" customHeight="1" x14ac:dyDescent="0.2">
      <c r="A27" s="45" t="s">
        <v>177</v>
      </c>
      <c r="B27" s="44" t="s">
        <v>3</v>
      </c>
      <c r="C27" s="54" t="s">
        <v>178</v>
      </c>
      <c r="D27" s="42" t="s">
        <v>51</v>
      </c>
      <c r="E27" s="40" t="s">
        <v>174</v>
      </c>
      <c r="F27" s="19">
        <v>714610.42999999993</v>
      </c>
      <c r="G27" s="18"/>
      <c r="H27" s="41"/>
      <c r="I27" s="19"/>
      <c r="J27" s="41">
        <v>172053.88999999998</v>
      </c>
      <c r="K27" s="41">
        <v>172053.88999999998</v>
      </c>
      <c r="L27" s="21">
        <v>10889</v>
      </c>
      <c r="M27" s="41">
        <f t="shared" si="1"/>
        <v>15.800706217283496</v>
      </c>
      <c r="N27" s="19"/>
      <c r="O27" s="19"/>
      <c r="P27" s="19"/>
      <c r="Q27" s="19"/>
      <c r="R27" s="19"/>
    </row>
    <row r="28" spans="1:18" s="20" customFormat="1" ht="24.75" customHeight="1" x14ac:dyDescent="0.2">
      <c r="A28" s="45" t="s">
        <v>179</v>
      </c>
      <c r="B28" s="44" t="s">
        <v>3</v>
      </c>
      <c r="C28" s="46" t="s">
        <v>180</v>
      </c>
      <c r="D28" s="42" t="s">
        <v>115</v>
      </c>
      <c r="E28" s="40" t="s">
        <v>174</v>
      </c>
      <c r="F28" s="19">
        <v>235183.53</v>
      </c>
      <c r="G28" s="18"/>
      <c r="H28" s="41"/>
      <c r="I28" s="19"/>
      <c r="J28" s="41">
        <v>51855</v>
      </c>
      <c r="K28" s="41">
        <v>51855</v>
      </c>
      <c r="L28" s="21">
        <v>142</v>
      </c>
      <c r="M28" s="41">
        <f t="shared" si="1"/>
        <v>365.17605633802816</v>
      </c>
      <c r="N28" s="19"/>
      <c r="O28" s="19"/>
      <c r="P28" s="19"/>
      <c r="Q28" s="19"/>
      <c r="R28" s="19"/>
    </row>
    <row r="29" spans="1:18" s="20" customFormat="1" ht="27" customHeight="1" x14ac:dyDescent="0.2">
      <c r="A29" s="45" t="s">
        <v>181</v>
      </c>
      <c r="B29" s="44" t="s">
        <v>3</v>
      </c>
      <c r="C29" s="46" t="s">
        <v>183</v>
      </c>
      <c r="D29" s="42" t="s">
        <v>59</v>
      </c>
      <c r="E29" s="40" t="s">
        <v>174</v>
      </c>
      <c r="F29" s="19">
        <f>992854.5+2481587</f>
        <v>3474441.5</v>
      </c>
      <c r="G29" s="18"/>
      <c r="H29" s="19"/>
      <c r="I29" s="19"/>
      <c r="J29" s="41">
        <v>619542</v>
      </c>
      <c r="K29" s="41">
        <v>619542</v>
      </c>
      <c r="L29" s="18">
        <v>11606</v>
      </c>
      <c r="M29" s="19">
        <f t="shared" si="1"/>
        <v>53.381182147165262</v>
      </c>
      <c r="N29" s="19"/>
      <c r="O29" s="19"/>
      <c r="P29" s="19"/>
      <c r="Q29" s="19"/>
      <c r="R29" s="19"/>
    </row>
    <row r="30" spans="1:18" s="20" customFormat="1" ht="27" customHeight="1" x14ac:dyDescent="0.2">
      <c r="A30" s="45" t="s">
        <v>182</v>
      </c>
      <c r="B30" s="44" t="s">
        <v>3</v>
      </c>
      <c r="C30" s="46" t="s">
        <v>185</v>
      </c>
      <c r="D30" s="42" t="s">
        <v>186</v>
      </c>
      <c r="E30" s="40" t="s">
        <v>174</v>
      </c>
      <c r="F30" s="41">
        <v>24396.18</v>
      </c>
      <c r="G30" s="18"/>
      <c r="H30" s="41"/>
      <c r="I30" s="19"/>
      <c r="J30" s="41">
        <v>6081</v>
      </c>
      <c r="K30" s="41">
        <v>6081</v>
      </c>
      <c r="L30" s="21">
        <v>102</v>
      </c>
      <c r="M30" s="19">
        <f t="shared" si="1"/>
        <v>59.617647058823529</v>
      </c>
      <c r="N30" s="19"/>
      <c r="O30" s="19"/>
      <c r="P30" s="19"/>
      <c r="Q30" s="19"/>
      <c r="R30" s="19"/>
    </row>
    <row r="31" spans="1:18" s="20" customFormat="1" ht="26.25" customHeight="1" x14ac:dyDescent="0.2">
      <c r="A31" s="45" t="s">
        <v>348</v>
      </c>
      <c r="B31" s="44" t="s">
        <v>3</v>
      </c>
      <c r="C31" s="46" t="s">
        <v>188</v>
      </c>
      <c r="D31" s="42" t="s">
        <v>52</v>
      </c>
      <c r="E31" s="40" t="s">
        <v>174</v>
      </c>
      <c r="F31" s="41">
        <v>459793.25</v>
      </c>
      <c r="G31" s="18"/>
      <c r="H31" s="41"/>
      <c r="I31" s="19"/>
      <c r="J31" s="41">
        <v>108639.54000000001</v>
      </c>
      <c r="K31" s="41">
        <v>108639.54000000001</v>
      </c>
      <c r="L31" s="21">
        <v>3527</v>
      </c>
      <c r="M31" s="41">
        <f t="shared" si="1"/>
        <v>30.802251204990078</v>
      </c>
      <c r="N31" s="19"/>
      <c r="O31" s="19"/>
      <c r="P31" s="19"/>
      <c r="Q31" s="19"/>
      <c r="R31" s="19"/>
    </row>
    <row r="32" spans="1:18" s="20" customFormat="1" ht="26.25" customHeight="1" x14ac:dyDescent="0.2">
      <c r="A32" s="45" t="s">
        <v>184</v>
      </c>
      <c r="B32" s="44" t="s">
        <v>3</v>
      </c>
      <c r="C32" s="46" t="s">
        <v>338</v>
      </c>
      <c r="D32" s="42" t="s">
        <v>53</v>
      </c>
      <c r="E32" s="40" t="s">
        <v>174</v>
      </c>
      <c r="F32" s="41">
        <v>568740.22</v>
      </c>
      <c r="G32" s="18"/>
      <c r="H32" s="41"/>
      <c r="I32" s="19"/>
      <c r="J32" s="41">
        <v>141805.76999999999</v>
      </c>
      <c r="K32" s="41">
        <v>141805.76999999999</v>
      </c>
      <c r="L32" s="21">
        <v>14277</v>
      </c>
      <c r="M32" s="41">
        <f t="shared" si="1"/>
        <v>9.9324627022483707</v>
      </c>
      <c r="N32" s="19"/>
      <c r="O32" s="19"/>
      <c r="P32" s="19"/>
      <c r="Q32" s="19"/>
      <c r="R32" s="19"/>
    </row>
    <row r="33" spans="1:18" s="20" customFormat="1" ht="28.5" customHeight="1" x14ac:dyDescent="0.2">
      <c r="A33" s="45" t="s">
        <v>187</v>
      </c>
      <c r="B33" s="44" t="s">
        <v>3</v>
      </c>
      <c r="C33" s="44" t="s">
        <v>191</v>
      </c>
      <c r="D33" s="42" t="s">
        <v>343</v>
      </c>
      <c r="E33" s="40" t="s">
        <v>174</v>
      </c>
      <c r="F33" s="41">
        <v>658696.86</v>
      </c>
      <c r="G33" s="18"/>
      <c r="H33" s="41"/>
      <c r="I33" s="19"/>
      <c r="J33" s="41">
        <v>164166.18</v>
      </c>
      <c r="K33" s="41">
        <v>164166.18</v>
      </c>
      <c r="L33" s="21">
        <v>56069</v>
      </c>
      <c r="M33" s="41">
        <f t="shared" si="1"/>
        <v>2.9279312989352402</v>
      </c>
      <c r="N33" s="19"/>
      <c r="O33" s="19"/>
      <c r="P33" s="19"/>
      <c r="Q33" s="19"/>
      <c r="R33" s="19"/>
    </row>
    <row r="34" spans="1:18" s="20" customFormat="1" ht="32.25" customHeight="1" x14ac:dyDescent="0.2">
      <c r="A34" s="45" t="s">
        <v>189</v>
      </c>
      <c r="B34" s="55" t="s">
        <v>3</v>
      </c>
      <c r="C34" s="56" t="s">
        <v>193</v>
      </c>
      <c r="D34" s="57" t="s">
        <v>60</v>
      </c>
      <c r="E34" s="58" t="s">
        <v>174</v>
      </c>
      <c r="F34" s="59">
        <v>73330.33</v>
      </c>
      <c r="G34" s="60"/>
      <c r="H34" s="19"/>
      <c r="I34" s="19"/>
      <c r="J34" s="41">
        <v>18294</v>
      </c>
      <c r="K34" s="41">
        <v>18294</v>
      </c>
      <c r="L34" s="21">
        <v>354</v>
      </c>
      <c r="M34" s="41">
        <f>K34/L34</f>
        <v>51.677966101694913</v>
      </c>
      <c r="N34" s="19"/>
      <c r="O34" s="19"/>
      <c r="P34" s="19"/>
      <c r="Q34" s="19"/>
      <c r="R34" s="19"/>
    </row>
    <row r="35" spans="1:18" s="20" customFormat="1" ht="25.5" customHeight="1" x14ac:dyDescent="0.2">
      <c r="A35" s="45" t="s">
        <v>190</v>
      </c>
      <c r="B35" s="44" t="s">
        <v>3</v>
      </c>
      <c r="C35" s="46" t="s">
        <v>417</v>
      </c>
      <c r="D35" s="42" t="s">
        <v>54</v>
      </c>
      <c r="E35" s="40" t="s">
        <v>174</v>
      </c>
      <c r="F35" s="41">
        <v>564610.43999999994</v>
      </c>
      <c r="G35" s="18"/>
      <c r="H35" s="19"/>
      <c r="I35" s="19"/>
      <c r="J35" s="41">
        <v>140940.66</v>
      </c>
      <c r="K35" s="41">
        <v>140940.66</v>
      </c>
      <c r="L35" s="18">
        <v>5087</v>
      </c>
      <c r="M35" s="19">
        <f t="shared" si="1"/>
        <v>27.706046785924908</v>
      </c>
      <c r="N35" s="19"/>
      <c r="O35" s="19"/>
      <c r="P35" s="19"/>
      <c r="Q35" s="19"/>
      <c r="R35" s="19"/>
    </row>
    <row r="36" spans="1:18" s="20" customFormat="1" ht="27" customHeight="1" x14ac:dyDescent="0.2">
      <c r="A36" s="45" t="s">
        <v>192</v>
      </c>
      <c r="B36" s="44" t="s">
        <v>3</v>
      </c>
      <c r="C36" s="46" t="s">
        <v>5</v>
      </c>
      <c r="D36" s="42" t="s">
        <v>58</v>
      </c>
      <c r="E36" s="40" t="s">
        <v>174</v>
      </c>
      <c r="F36" s="19">
        <v>168762.16</v>
      </c>
      <c r="G36" s="18"/>
      <c r="H36" s="41"/>
      <c r="I36" s="19"/>
      <c r="J36" s="41">
        <v>41826.54</v>
      </c>
      <c r="K36" s="41">
        <v>41826.54</v>
      </c>
      <c r="L36" s="18">
        <v>742</v>
      </c>
      <c r="M36" s="19">
        <f t="shared" si="1"/>
        <v>56.370000000000005</v>
      </c>
      <c r="N36" s="19"/>
      <c r="O36" s="19"/>
      <c r="P36" s="19"/>
      <c r="Q36" s="19"/>
      <c r="R36" s="19"/>
    </row>
    <row r="37" spans="1:18" s="20" customFormat="1" ht="27" customHeight="1" x14ac:dyDescent="0.2">
      <c r="A37" s="45" t="s">
        <v>194</v>
      </c>
      <c r="B37" s="44" t="s">
        <v>3</v>
      </c>
      <c r="C37" s="46" t="s">
        <v>197</v>
      </c>
      <c r="D37" s="42" t="s">
        <v>113</v>
      </c>
      <c r="E37" s="40" t="s">
        <v>174</v>
      </c>
      <c r="F37" s="19">
        <v>1140231.8700000001</v>
      </c>
      <c r="G37" s="18"/>
      <c r="H37" s="41"/>
      <c r="I37" s="19"/>
      <c r="J37" s="41">
        <v>282504.45</v>
      </c>
      <c r="K37" s="41">
        <v>282504.45</v>
      </c>
      <c r="L37" s="18">
        <v>17317</v>
      </c>
      <c r="M37" s="19">
        <f t="shared" si="1"/>
        <v>16.313706184674022</v>
      </c>
      <c r="N37" s="19"/>
      <c r="O37" s="19"/>
      <c r="P37" s="19"/>
      <c r="Q37" s="19"/>
      <c r="R37" s="19"/>
    </row>
    <row r="38" spans="1:18" s="20" customFormat="1" ht="28.5" customHeight="1" x14ac:dyDescent="0.2">
      <c r="A38" s="45" t="s">
        <v>195</v>
      </c>
      <c r="B38" s="44" t="s">
        <v>3</v>
      </c>
      <c r="C38" s="44" t="s">
        <v>357</v>
      </c>
      <c r="D38" s="42" t="s">
        <v>358</v>
      </c>
      <c r="E38" s="40" t="s">
        <v>174</v>
      </c>
      <c r="F38" s="41">
        <v>2249040.27</v>
      </c>
      <c r="G38" s="21"/>
      <c r="H38" s="41"/>
      <c r="I38" s="41"/>
      <c r="J38" s="41">
        <v>560766.30000000016</v>
      </c>
      <c r="K38" s="41">
        <v>560766.30000000016</v>
      </c>
      <c r="L38" s="21">
        <v>56605</v>
      </c>
      <c r="M38" s="19">
        <f t="shared" si="1"/>
        <v>9.906656655772462</v>
      </c>
      <c r="N38" s="41"/>
      <c r="O38" s="41"/>
      <c r="P38" s="41"/>
      <c r="Q38" s="41"/>
      <c r="R38" s="41"/>
    </row>
    <row r="39" spans="1:18" s="20" customFormat="1" ht="33.75" customHeight="1" x14ac:dyDescent="0.2">
      <c r="A39" s="45" t="s">
        <v>196</v>
      </c>
      <c r="B39" s="44" t="s">
        <v>3</v>
      </c>
      <c r="C39" s="44" t="s">
        <v>356</v>
      </c>
      <c r="D39" s="42" t="s">
        <v>114</v>
      </c>
      <c r="E39" s="40" t="s">
        <v>174</v>
      </c>
      <c r="F39" s="41">
        <v>857759.57</v>
      </c>
      <c r="G39" s="21"/>
      <c r="H39" s="41"/>
      <c r="I39" s="41"/>
      <c r="J39" s="41">
        <v>214074.1</v>
      </c>
      <c r="K39" s="41">
        <v>214074.1</v>
      </c>
      <c r="L39" s="21">
        <v>6288</v>
      </c>
      <c r="M39" s="41">
        <f t="shared" si="1"/>
        <v>34.044863231552164</v>
      </c>
      <c r="N39" s="41"/>
      <c r="O39" s="41"/>
      <c r="P39" s="41"/>
      <c r="Q39" s="41"/>
      <c r="R39" s="41"/>
    </row>
    <row r="40" spans="1:18" s="20" customFormat="1" ht="27" customHeight="1" x14ac:dyDescent="0.2">
      <c r="A40" s="53" t="s">
        <v>198</v>
      </c>
      <c r="B40" s="44" t="s">
        <v>3</v>
      </c>
      <c r="C40" s="44" t="s">
        <v>354</v>
      </c>
      <c r="D40" s="42" t="s">
        <v>110</v>
      </c>
      <c r="E40" s="40" t="s">
        <v>174</v>
      </c>
      <c r="F40" s="41">
        <v>4077004.1999999997</v>
      </c>
      <c r="G40" s="21"/>
      <c r="H40" s="41"/>
      <c r="I40" s="41"/>
      <c r="J40" s="41">
        <v>1265668.2599999998</v>
      </c>
      <c r="K40" s="41">
        <v>1265668.2599999998</v>
      </c>
      <c r="L40" s="21">
        <v>66726</v>
      </c>
      <c r="M40" s="41">
        <f t="shared" si="1"/>
        <v>18.968142253394475</v>
      </c>
      <c r="N40" s="41"/>
      <c r="O40" s="41"/>
      <c r="P40" s="41"/>
      <c r="Q40" s="41"/>
      <c r="R40" s="41"/>
    </row>
    <row r="41" spans="1:18" s="20" customFormat="1" ht="26.25" customHeight="1" x14ac:dyDescent="0.2">
      <c r="A41" s="45" t="s">
        <v>199</v>
      </c>
      <c r="B41" s="44" t="s">
        <v>3</v>
      </c>
      <c r="C41" s="44" t="s">
        <v>416</v>
      </c>
      <c r="D41" s="42" t="s">
        <v>111</v>
      </c>
      <c r="E41" s="40" t="s">
        <v>174</v>
      </c>
      <c r="F41" s="41">
        <v>1598886.2300000002</v>
      </c>
      <c r="G41" s="21"/>
      <c r="H41" s="41"/>
      <c r="I41" s="41"/>
      <c r="J41" s="41">
        <v>399144.91000000003</v>
      </c>
      <c r="K41" s="41">
        <v>399144.91000000003</v>
      </c>
      <c r="L41" s="21">
        <v>11086</v>
      </c>
      <c r="M41" s="41">
        <f t="shared" si="1"/>
        <v>36.004411870828072</v>
      </c>
      <c r="N41" s="41"/>
      <c r="O41" s="41"/>
      <c r="P41" s="41"/>
      <c r="Q41" s="41"/>
      <c r="R41" s="41"/>
    </row>
    <row r="42" spans="1:18" s="20" customFormat="1" ht="24.75" customHeight="1" x14ac:dyDescent="0.2">
      <c r="A42" s="45" t="s">
        <v>200</v>
      </c>
      <c r="B42" s="44" t="s">
        <v>3</v>
      </c>
      <c r="C42" s="46" t="s">
        <v>201</v>
      </c>
      <c r="D42" s="42" t="s">
        <v>57</v>
      </c>
      <c r="E42" s="40" t="s">
        <v>174</v>
      </c>
      <c r="F42" s="19">
        <v>233622.19999999998</v>
      </c>
      <c r="G42" s="18"/>
      <c r="H42" s="41"/>
      <c r="I42" s="19"/>
      <c r="J42" s="41">
        <v>58311</v>
      </c>
      <c r="K42" s="41">
        <v>58311</v>
      </c>
      <c r="L42" s="18">
        <v>852</v>
      </c>
      <c r="M42" s="19">
        <f t="shared" si="1"/>
        <v>68.440140845070417</v>
      </c>
      <c r="N42" s="19"/>
      <c r="O42" s="19"/>
      <c r="P42" s="19"/>
      <c r="Q42" s="19"/>
      <c r="R42" s="19"/>
    </row>
    <row r="43" spans="1:18" s="20" customFormat="1" ht="24.75" customHeight="1" x14ac:dyDescent="0.2">
      <c r="A43" s="53" t="s">
        <v>202</v>
      </c>
      <c r="B43" s="44" t="s">
        <v>3</v>
      </c>
      <c r="C43" s="46" t="s">
        <v>203</v>
      </c>
      <c r="D43" s="42" t="s">
        <v>112</v>
      </c>
      <c r="E43" s="40" t="s">
        <v>174</v>
      </c>
      <c r="F43" s="19">
        <v>1671939.99</v>
      </c>
      <c r="G43" s="18"/>
      <c r="H43" s="41"/>
      <c r="I43" s="19"/>
      <c r="J43" s="19">
        <v>413746.31999999995</v>
      </c>
      <c r="K43" s="41">
        <v>413746.31999999995</v>
      </c>
      <c r="L43" s="18"/>
      <c r="M43" s="19"/>
      <c r="N43" s="19"/>
      <c r="O43" s="19"/>
      <c r="P43" s="19"/>
      <c r="Q43" s="19"/>
      <c r="R43" s="19"/>
    </row>
    <row r="44" spans="1:18" s="20" customFormat="1" ht="23.1" customHeight="1" x14ac:dyDescent="0.2">
      <c r="A44" s="53" t="s">
        <v>204</v>
      </c>
      <c r="B44" s="44" t="s">
        <v>3</v>
      </c>
      <c r="C44" s="46" t="s">
        <v>205</v>
      </c>
      <c r="D44" s="42" t="s">
        <v>55</v>
      </c>
      <c r="E44" s="40" t="s">
        <v>174</v>
      </c>
      <c r="F44" s="19">
        <v>39649.780000000006</v>
      </c>
      <c r="G44" s="18"/>
      <c r="H44" s="41"/>
      <c r="I44" s="19"/>
      <c r="J44" s="41">
        <v>9887.7799999999988</v>
      </c>
      <c r="K44" s="41">
        <v>9887.7799999999988</v>
      </c>
      <c r="L44" s="18">
        <v>250</v>
      </c>
      <c r="M44" s="19">
        <f t="shared" si="1"/>
        <v>39.551119999999997</v>
      </c>
      <c r="N44" s="19"/>
      <c r="O44" s="19"/>
      <c r="P44" s="19"/>
      <c r="Q44" s="19"/>
      <c r="R44" s="19"/>
    </row>
    <row r="45" spans="1:18" s="20" customFormat="1" ht="23.25" customHeight="1" x14ac:dyDescent="0.2">
      <c r="A45" s="45" t="s">
        <v>428</v>
      </c>
      <c r="B45" s="44" t="s">
        <v>3</v>
      </c>
      <c r="C45" s="46" t="s">
        <v>355</v>
      </c>
      <c r="D45" s="42" t="s">
        <v>56</v>
      </c>
      <c r="E45" s="40" t="s">
        <v>174</v>
      </c>
      <c r="F45" s="19">
        <v>6099.05</v>
      </c>
      <c r="G45" s="18"/>
      <c r="H45" s="19"/>
      <c r="I45" s="19"/>
      <c r="J45" s="41">
        <v>1521</v>
      </c>
      <c r="K45" s="41">
        <v>1521</v>
      </c>
      <c r="L45" s="18">
        <v>109</v>
      </c>
      <c r="M45" s="19">
        <f t="shared" si="1"/>
        <v>13.954128440366972</v>
      </c>
      <c r="N45" s="19"/>
      <c r="O45" s="19"/>
      <c r="P45" s="19"/>
      <c r="Q45" s="19"/>
      <c r="R45" s="19"/>
    </row>
    <row r="46" spans="1:18" s="20" customFormat="1" ht="162.75" customHeight="1" x14ac:dyDescent="0.2">
      <c r="A46" s="53" t="s">
        <v>429</v>
      </c>
      <c r="B46" s="44" t="s">
        <v>3</v>
      </c>
      <c r="C46" s="47" t="s">
        <v>206</v>
      </c>
      <c r="D46" s="42"/>
      <c r="E46" s="40"/>
      <c r="F46" s="41">
        <v>450114</v>
      </c>
      <c r="G46" s="21"/>
      <c r="H46" s="41"/>
      <c r="I46" s="19"/>
      <c r="J46" s="41">
        <v>166445.79</v>
      </c>
      <c r="K46" s="41">
        <v>166445.79</v>
      </c>
      <c r="L46" s="21"/>
      <c r="M46" s="41"/>
      <c r="N46" s="41"/>
      <c r="O46" s="41"/>
      <c r="P46" s="19"/>
      <c r="Q46" s="41"/>
      <c r="R46" s="41"/>
    </row>
    <row r="47" spans="1:18" s="20" customFormat="1" ht="93.75" customHeight="1" x14ac:dyDescent="0.2">
      <c r="A47" s="53" t="s">
        <v>430</v>
      </c>
      <c r="B47" s="44" t="s">
        <v>3</v>
      </c>
      <c r="C47" s="47" t="s">
        <v>207</v>
      </c>
      <c r="D47" s="42"/>
      <c r="E47" s="40"/>
      <c r="F47" s="41">
        <v>214149</v>
      </c>
      <c r="G47" s="21"/>
      <c r="H47" s="41"/>
      <c r="I47" s="19"/>
      <c r="J47" s="41">
        <v>37567.210000000006</v>
      </c>
      <c r="K47" s="41">
        <v>37567.210000000006</v>
      </c>
      <c r="L47" s="21"/>
      <c r="M47" s="41"/>
      <c r="N47" s="41"/>
      <c r="O47" s="41"/>
      <c r="P47" s="19"/>
      <c r="Q47" s="41"/>
      <c r="R47" s="41"/>
    </row>
    <row r="48" spans="1:18" s="25" customFormat="1" ht="25.5" customHeight="1" x14ac:dyDescent="0.2">
      <c r="A48" s="22">
        <v>3</v>
      </c>
      <c r="B48" s="38" t="s">
        <v>6</v>
      </c>
      <c r="C48" s="39"/>
      <c r="D48" s="23" t="s">
        <v>33</v>
      </c>
      <c r="E48" s="17"/>
      <c r="F48" s="34">
        <f>SUM(F49:F64)</f>
        <v>64434304</v>
      </c>
      <c r="G48" s="24">
        <f>SUM(G49:G64)</f>
        <v>1949797</v>
      </c>
      <c r="H48" s="34"/>
      <c r="I48" s="34">
        <f>SUM(I49:I64)</f>
        <v>16102263</v>
      </c>
      <c r="J48" s="34">
        <f>SUM(J49:J64)</f>
        <v>14966608.189999999</v>
      </c>
      <c r="K48" s="34">
        <f>SUM(K49:K64)</f>
        <v>17113502.77</v>
      </c>
      <c r="L48" s="24">
        <f>SUM(L49:L64)</f>
        <v>473669</v>
      </c>
      <c r="M48" s="34"/>
      <c r="N48" s="34">
        <f>SUM(N49:N64)</f>
        <v>2147443.8299999987</v>
      </c>
      <c r="O48" s="34">
        <f>SUM(O49:O64)</f>
        <v>-549.25</v>
      </c>
      <c r="P48" s="34">
        <f>SUM(P49:P64)</f>
        <v>2146894.5799999987</v>
      </c>
      <c r="Q48" s="34">
        <f>SUM(Q49:Q64)</f>
        <v>559989</v>
      </c>
      <c r="R48" s="34">
        <f>SUM(R49:R64)</f>
        <v>510076</v>
      </c>
    </row>
    <row r="49" spans="1:18" s="20" customFormat="1" ht="18.75" customHeight="1" x14ac:dyDescent="0.2">
      <c r="A49" s="45" t="s">
        <v>208</v>
      </c>
      <c r="B49" s="43" t="s">
        <v>6</v>
      </c>
      <c r="C49" s="40" t="s">
        <v>209</v>
      </c>
      <c r="D49" s="40" t="s">
        <v>61</v>
      </c>
      <c r="E49" s="40" t="s">
        <v>210</v>
      </c>
      <c r="F49" s="19">
        <v>17085266</v>
      </c>
      <c r="G49" s="18">
        <v>166020</v>
      </c>
      <c r="H49" s="41">
        <f t="shared" ref="H49:H64" si="3">F49/G49</f>
        <v>102.91089025418624</v>
      </c>
      <c r="I49" s="41">
        <v>4265363</v>
      </c>
      <c r="J49" s="41">
        <v>4235982.6399999997</v>
      </c>
      <c r="K49" s="41">
        <v>5116593.3400000008</v>
      </c>
      <c r="L49" s="21">
        <v>47656</v>
      </c>
      <c r="M49" s="41">
        <f t="shared" ref="M49:M114" si="4">K49/L49</f>
        <v>107.36514478764481</v>
      </c>
      <c r="N49" s="19">
        <v>880610.70000000112</v>
      </c>
      <c r="O49" s="19"/>
      <c r="P49" s="19">
        <f t="shared" ref="P49:P100" si="5">K49-J49</f>
        <v>880610.70000000112</v>
      </c>
      <c r="Q49" s="41">
        <v>127253</v>
      </c>
      <c r="R49" s="41">
        <v>106701</v>
      </c>
    </row>
    <row r="50" spans="1:18" s="20" customFormat="1" ht="18.75" customHeight="1" x14ac:dyDescent="0.2">
      <c r="A50" s="45" t="s">
        <v>211</v>
      </c>
      <c r="B50" s="43" t="s">
        <v>6</v>
      </c>
      <c r="C50" s="40" t="s">
        <v>365</v>
      </c>
      <c r="D50" s="40" t="s">
        <v>366</v>
      </c>
      <c r="E50" s="40" t="s">
        <v>210</v>
      </c>
      <c r="F50" s="19">
        <v>351758</v>
      </c>
      <c r="G50" s="18">
        <v>8852</v>
      </c>
      <c r="H50" s="41">
        <f t="shared" si="3"/>
        <v>39.737686398553997</v>
      </c>
      <c r="I50" s="41">
        <v>87945</v>
      </c>
      <c r="J50" s="41">
        <v>41100.85</v>
      </c>
      <c r="K50" s="41">
        <v>41621.03</v>
      </c>
      <c r="L50" s="21">
        <v>954</v>
      </c>
      <c r="M50" s="41">
        <f t="shared" si="4"/>
        <v>43.627914046121589</v>
      </c>
      <c r="N50" s="19">
        <v>520.18000000000029</v>
      </c>
      <c r="O50" s="19"/>
      <c r="P50" s="19">
        <f t="shared" si="5"/>
        <v>520.18000000000029</v>
      </c>
      <c r="Q50" s="41">
        <v>3708</v>
      </c>
      <c r="R50" s="41">
        <v>3652</v>
      </c>
    </row>
    <row r="51" spans="1:18" s="20" customFormat="1" ht="18.75" customHeight="1" x14ac:dyDescent="0.2">
      <c r="A51" s="45" t="s">
        <v>212</v>
      </c>
      <c r="B51" s="43" t="s">
        <v>6</v>
      </c>
      <c r="C51" s="40" t="s">
        <v>377</v>
      </c>
      <c r="D51" s="40" t="s">
        <v>378</v>
      </c>
      <c r="E51" s="40" t="s">
        <v>210</v>
      </c>
      <c r="F51" s="19">
        <v>3380552</v>
      </c>
      <c r="G51" s="18">
        <v>105958</v>
      </c>
      <c r="H51" s="41">
        <f t="shared" si="3"/>
        <v>31.904641461711243</v>
      </c>
      <c r="I51" s="41">
        <v>845090</v>
      </c>
      <c r="J51" s="41">
        <v>796642.25000000012</v>
      </c>
      <c r="K51" s="41">
        <v>934981.68</v>
      </c>
      <c r="L51" s="21">
        <v>29610</v>
      </c>
      <c r="M51" s="41">
        <f t="shared" si="4"/>
        <v>31.576551165146913</v>
      </c>
      <c r="N51" s="19">
        <v>138339.42999999993</v>
      </c>
      <c r="O51" s="19"/>
      <c r="P51" s="19">
        <f t="shared" si="5"/>
        <v>138339.42999999993</v>
      </c>
      <c r="Q51" s="41">
        <v>16768</v>
      </c>
      <c r="R51" s="41">
        <v>14268</v>
      </c>
    </row>
    <row r="52" spans="1:18" s="20" customFormat="1" ht="26.25" customHeight="1" x14ac:dyDescent="0.2">
      <c r="A52" s="45" t="s">
        <v>213</v>
      </c>
      <c r="B52" s="40" t="s">
        <v>6</v>
      </c>
      <c r="C52" s="52" t="s">
        <v>401</v>
      </c>
      <c r="D52" s="40" t="s">
        <v>402</v>
      </c>
      <c r="E52" s="40" t="s">
        <v>210</v>
      </c>
      <c r="F52" s="19">
        <v>673512</v>
      </c>
      <c r="G52" s="18">
        <v>7873</v>
      </c>
      <c r="H52" s="41">
        <f t="shared" si="3"/>
        <v>85.547059570684624</v>
      </c>
      <c r="I52" s="41">
        <v>168407</v>
      </c>
      <c r="J52" s="41">
        <v>144372.37</v>
      </c>
      <c r="K52" s="41">
        <v>144949.44999999998</v>
      </c>
      <c r="L52" s="41">
        <v>1727</v>
      </c>
      <c r="M52" s="41">
        <f t="shared" si="4"/>
        <v>83.931354950781696</v>
      </c>
      <c r="N52" s="19">
        <v>577.07999999998719</v>
      </c>
      <c r="O52" s="19"/>
      <c r="P52" s="19">
        <f t="shared" si="5"/>
        <v>577.07999999998719</v>
      </c>
      <c r="Q52" s="41">
        <v>6664</v>
      </c>
      <c r="R52" s="41">
        <v>6628</v>
      </c>
    </row>
    <row r="53" spans="1:18" s="20" customFormat="1" ht="27.75" customHeight="1" x14ac:dyDescent="0.2">
      <c r="A53" s="45" t="s">
        <v>214</v>
      </c>
      <c r="B53" s="40" t="s">
        <v>6</v>
      </c>
      <c r="C53" s="52" t="s">
        <v>381</v>
      </c>
      <c r="D53" s="40" t="s">
        <v>382</v>
      </c>
      <c r="E53" s="40" t="s">
        <v>210</v>
      </c>
      <c r="F53" s="19">
        <v>826584</v>
      </c>
      <c r="G53" s="18">
        <v>11937</v>
      </c>
      <c r="H53" s="41">
        <f t="shared" si="3"/>
        <v>69.2455390801709</v>
      </c>
      <c r="I53" s="41">
        <v>206641</v>
      </c>
      <c r="J53" s="41">
        <v>198058.17000000004</v>
      </c>
      <c r="K53" s="41">
        <v>238619.37</v>
      </c>
      <c r="L53" s="41">
        <v>3852</v>
      </c>
      <c r="M53" s="41">
        <f t="shared" si="4"/>
        <v>61.946876947040501</v>
      </c>
      <c r="N53" s="19">
        <v>40561.199999999953</v>
      </c>
      <c r="O53" s="19"/>
      <c r="P53" s="19">
        <f t="shared" si="5"/>
        <v>40561.199999999953</v>
      </c>
      <c r="Q53" s="41">
        <v>2880</v>
      </c>
      <c r="R53" s="41">
        <v>2396</v>
      </c>
    </row>
    <row r="54" spans="1:18" s="20" customFormat="1" ht="18.75" customHeight="1" x14ac:dyDescent="0.2">
      <c r="A54" s="53" t="s">
        <v>216</v>
      </c>
      <c r="B54" s="40" t="s">
        <v>6</v>
      </c>
      <c r="C54" s="40" t="s">
        <v>215</v>
      </c>
      <c r="D54" s="40" t="s">
        <v>64</v>
      </c>
      <c r="E54" s="40" t="s">
        <v>210</v>
      </c>
      <c r="F54" s="19">
        <v>6219553</v>
      </c>
      <c r="G54" s="18">
        <v>55680</v>
      </c>
      <c r="H54" s="41">
        <f t="shared" si="3"/>
        <v>111.70174209770114</v>
      </c>
      <c r="I54" s="41">
        <v>1548424</v>
      </c>
      <c r="J54" s="41">
        <v>1443543.6600000004</v>
      </c>
      <c r="K54" s="41">
        <v>1629250.3499999999</v>
      </c>
      <c r="L54" s="21">
        <v>14291</v>
      </c>
      <c r="M54" s="41">
        <f t="shared" si="4"/>
        <v>114.00534252326638</v>
      </c>
      <c r="N54" s="19">
        <v>185706.68999999948</v>
      </c>
      <c r="O54" s="19"/>
      <c r="P54" s="19">
        <f t="shared" si="5"/>
        <v>185706.68999999948</v>
      </c>
      <c r="Q54" s="41">
        <v>7540</v>
      </c>
      <c r="R54" s="41">
        <v>6582</v>
      </c>
    </row>
    <row r="55" spans="1:18" s="20" customFormat="1" ht="18.75" customHeight="1" x14ac:dyDescent="0.2">
      <c r="A55" s="53" t="s">
        <v>217</v>
      </c>
      <c r="B55" s="43" t="s">
        <v>6</v>
      </c>
      <c r="C55" s="40" t="s">
        <v>405</v>
      </c>
      <c r="D55" s="40" t="s">
        <v>406</v>
      </c>
      <c r="E55" s="40" t="s">
        <v>210</v>
      </c>
      <c r="F55" s="19">
        <v>1127144</v>
      </c>
      <c r="G55" s="18">
        <v>8974</v>
      </c>
      <c r="H55" s="41">
        <f t="shared" si="3"/>
        <v>125.601069757076</v>
      </c>
      <c r="I55" s="41">
        <v>281772</v>
      </c>
      <c r="J55" s="41">
        <v>219695.48999999996</v>
      </c>
      <c r="K55" s="41">
        <v>220676.39</v>
      </c>
      <c r="L55" s="21">
        <v>1895</v>
      </c>
      <c r="M55" s="41">
        <f t="shared" si="4"/>
        <v>116.45192084432719</v>
      </c>
      <c r="N55" s="19">
        <v>980.90000000005239</v>
      </c>
      <c r="O55" s="19"/>
      <c r="P55" s="19">
        <f t="shared" si="5"/>
        <v>980.90000000005239</v>
      </c>
      <c r="Q55" s="41">
        <v>54173</v>
      </c>
      <c r="R55" s="41">
        <v>53893</v>
      </c>
    </row>
    <row r="56" spans="1:18" s="20" customFormat="1" ht="25.5" customHeight="1" x14ac:dyDescent="0.2">
      <c r="A56" s="53" t="s">
        <v>218</v>
      </c>
      <c r="B56" s="43" t="s">
        <v>6</v>
      </c>
      <c r="C56" s="52" t="s">
        <v>407</v>
      </c>
      <c r="D56" s="40" t="s">
        <v>408</v>
      </c>
      <c r="E56" s="40" t="s">
        <v>210</v>
      </c>
      <c r="F56" s="19">
        <v>7588286</v>
      </c>
      <c r="G56" s="18">
        <v>58453</v>
      </c>
      <c r="H56" s="41">
        <f t="shared" si="3"/>
        <v>129.81858929396267</v>
      </c>
      <c r="I56" s="41">
        <v>1897068</v>
      </c>
      <c r="J56" s="41">
        <v>1892921.4500000002</v>
      </c>
      <c r="K56" s="41">
        <v>2170690.02</v>
      </c>
      <c r="L56" s="21">
        <v>17023</v>
      </c>
      <c r="M56" s="41">
        <f t="shared" si="4"/>
        <v>127.51512776831346</v>
      </c>
      <c r="N56" s="19">
        <v>277768.56999999983</v>
      </c>
      <c r="O56" s="19"/>
      <c r="P56" s="19">
        <f t="shared" si="5"/>
        <v>277768.56999999983</v>
      </c>
      <c r="Q56" s="41">
        <v>72160</v>
      </c>
      <c r="R56" s="41">
        <v>62066</v>
      </c>
    </row>
    <row r="57" spans="1:18" s="20" customFormat="1" ht="18.75" customHeight="1" x14ac:dyDescent="0.2">
      <c r="A57" s="45" t="s">
        <v>220</v>
      </c>
      <c r="B57" s="40" t="s">
        <v>6</v>
      </c>
      <c r="C57" s="40" t="s">
        <v>219</v>
      </c>
      <c r="D57" s="40" t="s">
        <v>63</v>
      </c>
      <c r="E57" s="40" t="s">
        <v>210</v>
      </c>
      <c r="F57" s="19">
        <v>952921</v>
      </c>
      <c r="G57" s="18">
        <v>26222</v>
      </c>
      <c r="H57" s="41">
        <f t="shared" si="3"/>
        <v>36.340515597589807</v>
      </c>
      <c r="I57" s="41">
        <v>238214</v>
      </c>
      <c r="J57" s="41">
        <v>222839.06</v>
      </c>
      <c r="K57" s="41">
        <v>265678.81</v>
      </c>
      <c r="L57" s="21">
        <v>7464</v>
      </c>
      <c r="M57" s="41">
        <f t="shared" si="4"/>
        <v>35.594695873526256</v>
      </c>
      <c r="N57" s="19">
        <v>42839.75</v>
      </c>
      <c r="O57" s="19"/>
      <c r="P57" s="19">
        <f t="shared" si="5"/>
        <v>42839.75</v>
      </c>
      <c r="Q57" s="41">
        <v>3318</v>
      </c>
      <c r="R57" s="41">
        <v>2659</v>
      </c>
    </row>
    <row r="58" spans="1:18" s="20" customFormat="1" ht="25.5" customHeight="1" x14ac:dyDescent="0.2">
      <c r="A58" s="53" t="s">
        <v>221</v>
      </c>
      <c r="B58" s="43" t="s">
        <v>6</v>
      </c>
      <c r="C58" s="52" t="s">
        <v>375</v>
      </c>
      <c r="D58" s="40" t="s">
        <v>376</v>
      </c>
      <c r="E58" s="40" t="s">
        <v>210</v>
      </c>
      <c r="F58" s="19">
        <v>1290286</v>
      </c>
      <c r="G58" s="18">
        <v>99521</v>
      </c>
      <c r="H58" s="41">
        <f t="shared" si="3"/>
        <v>12.964962168788498</v>
      </c>
      <c r="I58" s="41">
        <v>322767</v>
      </c>
      <c r="J58" s="41">
        <v>285760.02999999991</v>
      </c>
      <c r="K58" s="41">
        <v>299918.06</v>
      </c>
      <c r="L58" s="21">
        <v>20010</v>
      </c>
      <c r="M58" s="41">
        <f t="shared" si="4"/>
        <v>14.988408795602199</v>
      </c>
      <c r="N58" s="19">
        <v>14158.030000000086</v>
      </c>
      <c r="O58" s="19"/>
      <c r="P58" s="19">
        <f t="shared" si="5"/>
        <v>14158.030000000086</v>
      </c>
      <c r="Q58" s="41">
        <v>45878</v>
      </c>
      <c r="R58" s="41">
        <v>44568</v>
      </c>
    </row>
    <row r="59" spans="1:18" s="20" customFormat="1" ht="25.5" customHeight="1" x14ac:dyDescent="0.2">
      <c r="A59" s="53" t="s">
        <v>431</v>
      </c>
      <c r="B59" s="43" t="s">
        <v>6</v>
      </c>
      <c r="C59" s="52" t="s">
        <v>391</v>
      </c>
      <c r="D59" s="40" t="s">
        <v>392</v>
      </c>
      <c r="E59" s="40" t="s">
        <v>210</v>
      </c>
      <c r="F59" s="19">
        <v>6748572</v>
      </c>
      <c r="G59" s="18">
        <v>348463</v>
      </c>
      <c r="H59" s="41">
        <f t="shared" si="3"/>
        <v>19.366681684999556</v>
      </c>
      <c r="I59" s="41">
        <v>1685636</v>
      </c>
      <c r="J59" s="41">
        <v>1437987.5000000009</v>
      </c>
      <c r="K59" s="41">
        <v>1743761.1299999992</v>
      </c>
      <c r="L59" s="21">
        <v>84955</v>
      </c>
      <c r="M59" s="41">
        <f t="shared" si="4"/>
        <v>20.525703372373599</v>
      </c>
      <c r="N59" s="19">
        <v>305773.62999999826</v>
      </c>
      <c r="O59" s="19"/>
      <c r="P59" s="19">
        <f t="shared" si="5"/>
        <v>305773.62999999826</v>
      </c>
      <c r="Q59" s="41">
        <v>33380</v>
      </c>
      <c r="R59" s="41">
        <v>26892</v>
      </c>
    </row>
    <row r="60" spans="1:18" s="20" customFormat="1" ht="18.75" customHeight="1" x14ac:dyDescent="0.2">
      <c r="A60" s="45" t="s">
        <v>432</v>
      </c>
      <c r="B60" s="43" t="s">
        <v>6</v>
      </c>
      <c r="C60" s="40" t="s">
        <v>222</v>
      </c>
      <c r="D60" s="40" t="s">
        <v>62</v>
      </c>
      <c r="E60" s="40" t="s">
        <v>210</v>
      </c>
      <c r="F60" s="19">
        <v>484422</v>
      </c>
      <c r="G60" s="18">
        <v>2515</v>
      </c>
      <c r="H60" s="41">
        <f t="shared" si="3"/>
        <v>192.61312127236582</v>
      </c>
      <c r="I60" s="41">
        <v>121109</v>
      </c>
      <c r="J60" s="41">
        <v>120377.92</v>
      </c>
      <c r="K60" s="41">
        <v>130876.48000000001</v>
      </c>
      <c r="L60" s="21">
        <v>724</v>
      </c>
      <c r="M60" s="41">
        <f t="shared" si="4"/>
        <v>180.76861878453039</v>
      </c>
      <c r="N60" s="19">
        <v>10498.560000000012</v>
      </c>
      <c r="O60" s="19"/>
      <c r="P60" s="19">
        <f t="shared" si="5"/>
        <v>10498.560000000012</v>
      </c>
      <c r="Q60" s="41">
        <v>448</v>
      </c>
      <c r="R60" s="41">
        <v>392</v>
      </c>
    </row>
    <row r="61" spans="1:18" s="20" customFormat="1" ht="18.75" customHeight="1" x14ac:dyDescent="0.2">
      <c r="A61" s="45" t="s">
        <v>433</v>
      </c>
      <c r="B61" s="43" t="s">
        <v>6</v>
      </c>
      <c r="C61" s="40" t="s">
        <v>369</v>
      </c>
      <c r="D61" s="40" t="s">
        <v>370</v>
      </c>
      <c r="E61" s="40" t="s">
        <v>210</v>
      </c>
      <c r="F61" s="19">
        <v>2174770</v>
      </c>
      <c r="G61" s="18">
        <v>144053</v>
      </c>
      <c r="H61" s="41">
        <f t="shared" si="3"/>
        <v>15.097012904972475</v>
      </c>
      <c r="I61" s="41">
        <v>546764</v>
      </c>
      <c r="J61" s="41">
        <v>347797.20000000007</v>
      </c>
      <c r="K61" s="41">
        <v>347247.95000000007</v>
      </c>
      <c r="L61" s="21">
        <v>24219</v>
      </c>
      <c r="M61" s="41">
        <f t="shared" si="4"/>
        <v>14.337831867542015</v>
      </c>
      <c r="N61" s="19"/>
      <c r="O61" s="19">
        <v>-549.25</v>
      </c>
      <c r="P61" s="19">
        <f t="shared" si="5"/>
        <v>-549.25</v>
      </c>
      <c r="Q61" s="41">
        <v>71824</v>
      </c>
      <c r="R61" s="41">
        <v>71716</v>
      </c>
    </row>
    <row r="62" spans="1:18" s="20" customFormat="1" ht="18.75" customHeight="1" x14ac:dyDescent="0.2">
      <c r="A62" s="45" t="s">
        <v>434</v>
      </c>
      <c r="B62" s="43" t="s">
        <v>6</v>
      </c>
      <c r="C62" s="40" t="s">
        <v>387</v>
      </c>
      <c r="D62" s="40" t="s">
        <v>388</v>
      </c>
      <c r="E62" s="40" t="s">
        <v>210</v>
      </c>
      <c r="F62" s="19">
        <v>9803209</v>
      </c>
      <c r="G62" s="18">
        <v>601196</v>
      </c>
      <c r="H62" s="41">
        <f t="shared" si="3"/>
        <v>16.306178018483156</v>
      </c>
      <c r="I62" s="41">
        <v>2456504</v>
      </c>
      <c r="J62" s="41">
        <v>2290886.1200000006</v>
      </c>
      <c r="K62" s="41">
        <v>2443715.5</v>
      </c>
      <c r="L62" s="21">
        <v>146427</v>
      </c>
      <c r="M62" s="41">
        <f t="shared" si="4"/>
        <v>16.688967881606533</v>
      </c>
      <c r="N62" s="19">
        <v>152829.37999999942</v>
      </c>
      <c r="O62" s="19"/>
      <c r="P62" s="19">
        <f t="shared" si="5"/>
        <v>152829.37999999942</v>
      </c>
      <c r="Q62" s="41">
        <v>50883</v>
      </c>
      <c r="R62" s="41">
        <v>48255</v>
      </c>
    </row>
    <row r="63" spans="1:18" s="61" customFormat="1" ht="18.75" customHeight="1" x14ac:dyDescent="0.2">
      <c r="A63" s="45" t="s">
        <v>435</v>
      </c>
      <c r="B63" s="43" t="s">
        <v>6</v>
      </c>
      <c r="C63" s="40" t="s">
        <v>371</v>
      </c>
      <c r="D63" s="40" t="s">
        <v>372</v>
      </c>
      <c r="E63" s="40" t="s">
        <v>210</v>
      </c>
      <c r="F63" s="19">
        <v>1166407</v>
      </c>
      <c r="G63" s="18">
        <v>49502</v>
      </c>
      <c r="H63" s="41">
        <f t="shared" ref="H63" si="6">F63/G63</f>
        <v>23.562825744414369</v>
      </c>
      <c r="I63" s="41">
        <v>291554</v>
      </c>
      <c r="J63" s="41">
        <v>230056.75</v>
      </c>
      <c r="K63" s="41">
        <v>240734.62000000005</v>
      </c>
      <c r="L63" s="21">
        <v>8146</v>
      </c>
      <c r="M63" s="41">
        <f t="shared" ref="M63" si="7">K63/L63</f>
        <v>29.55249447581636</v>
      </c>
      <c r="N63" s="19">
        <v>10677.870000000054</v>
      </c>
      <c r="O63" s="19"/>
      <c r="P63" s="19">
        <f t="shared" si="5"/>
        <v>10677.870000000054</v>
      </c>
      <c r="Q63" s="41">
        <v>32196</v>
      </c>
      <c r="R63" s="41">
        <v>30720</v>
      </c>
    </row>
    <row r="64" spans="1:18" s="61" customFormat="1" ht="18.75" customHeight="1" x14ac:dyDescent="0.2">
      <c r="A64" s="45" t="s">
        <v>436</v>
      </c>
      <c r="B64" s="43" t="s">
        <v>6</v>
      </c>
      <c r="C64" s="40" t="s">
        <v>393</v>
      </c>
      <c r="D64" s="40" t="s">
        <v>394</v>
      </c>
      <c r="E64" s="40" t="s">
        <v>210</v>
      </c>
      <c r="F64" s="19">
        <v>4561062</v>
      </c>
      <c r="G64" s="18">
        <v>254578</v>
      </c>
      <c r="H64" s="41">
        <f t="shared" si="3"/>
        <v>17.916167147200465</v>
      </c>
      <c r="I64" s="41">
        <v>1139005</v>
      </c>
      <c r="J64" s="41">
        <v>1058586.7299999997</v>
      </c>
      <c r="K64" s="41">
        <v>1144188.5900000001</v>
      </c>
      <c r="L64" s="21">
        <v>64716</v>
      </c>
      <c r="M64" s="41">
        <f t="shared" si="4"/>
        <v>17.680150040175537</v>
      </c>
      <c r="N64" s="19">
        <v>85601.860000000335</v>
      </c>
      <c r="O64" s="19"/>
      <c r="P64" s="19">
        <f t="shared" si="5"/>
        <v>85601.860000000335</v>
      </c>
      <c r="Q64" s="41">
        <v>30916</v>
      </c>
      <c r="R64" s="41">
        <v>28688</v>
      </c>
    </row>
    <row r="65" spans="1:18" s="26" customFormat="1" ht="18.75" customHeight="1" x14ac:dyDescent="0.2">
      <c r="A65" s="22">
        <v>4</v>
      </c>
      <c r="B65" s="38" t="s">
        <v>7</v>
      </c>
      <c r="C65" s="39"/>
      <c r="D65" s="16" t="s">
        <v>33</v>
      </c>
      <c r="E65" s="17"/>
      <c r="F65" s="34">
        <f>SUM(F66:F100)</f>
        <v>79245603</v>
      </c>
      <c r="G65" s="24">
        <f>SUM(G66:G100)</f>
        <v>1913411</v>
      </c>
      <c r="H65" s="34"/>
      <c r="I65" s="34">
        <f>SUM(I66:I100)</f>
        <v>19836402</v>
      </c>
      <c r="J65" s="34">
        <f>SUM(J66:J100)</f>
        <v>18074783.719999999</v>
      </c>
      <c r="K65" s="34">
        <f>SUM(K66:K100)</f>
        <v>20698543.289999999</v>
      </c>
      <c r="L65" s="24">
        <f>SUM(L66:L100)</f>
        <v>491114</v>
      </c>
      <c r="M65" s="24"/>
      <c r="N65" s="34">
        <f>SUM(N66:N100)</f>
        <v>2623759.5699999994</v>
      </c>
      <c r="O65" s="34">
        <f>SUM(O66:O100)</f>
        <v>0</v>
      </c>
      <c r="P65" s="34">
        <f>SUM(P66:P100)</f>
        <v>2623759.5699999994</v>
      </c>
      <c r="Q65" s="34">
        <f>SUM(Q66:Q100)</f>
        <v>1117099.3500000001</v>
      </c>
      <c r="R65" s="34">
        <f>SUM(R66:R100)</f>
        <v>1067073.3500000001</v>
      </c>
    </row>
    <row r="66" spans="1:18" s="20" customFormat="1" ht="18.75" customHeight="1" x14ac:dyDescent="0.2">
      <c r="A66" s="45" t="s">
        <v>224</v>
      </c>
      <c r="B66" s="43" t="s">
        <v>7</v>
      </c>
      <c r="C66" s="43" t="s">
        <v>409</v>
      </c>
      <c r="D66" s="43" t="s">
        <v>410</v>
      </c>
      <c r="E66" s="40" t="s">
        <v>225</v>
      </c>
      <c r="F66" s="19">
        <v>1116021</v>
      </c>
      <c r="G66" s="18">
        <v>24292</v>
      </c>
      <c r="H66" s="19">
        <f t="shared" ref="H66:H100" si="8">F66/G66</f>
        <v>45.941915033755969</v>
      </c>
      <c r="I66" s="19">
        <v>278992</v>
      </c>
      <c r="J66" s="19">
        <v>236968.77999999994</v>
      </c>
      <c r="K66" s="19">
        <v>238115.07999999996</v>
      </c>
      <c r="L66" s="18">
        <v>5053</v>
      </c>
      <c r="M66" s="19">
        <f t="shared" si="4"/>
        <v>47.123506827627146</v>
      </c>
      <c r="N66" s="19">
        <v>1146.3000000000175</v>
      </c>
      <c r="O66" s="19"/>
      <c r="P66" s="19">
        <f t="shared" si="5"/>
        <v>1146.3000000000175</v>
      </c>
      <c r="Q66" s="19">
        <v>20744</v>
      </c>
      <c r="R66" s="19">
        <v>20712</v>
      </c>
    </row>
    <row r="67" spans="1:18" s="20" customFormat="1" ht="18.75" customHeight="1" x14ac:dyDescent="0.2">
      <c r="A67" s="45" t="s">
        <v>226</v>
      </c>
      <c r="B67" s="43"/>
      <c r="C67" s="43" t="s">
        <v>411</v>
      </c>
      <c r="D67" s="43" t="s">
        <v>412</v>
      </c>
      <c r="E67" s="40" t="s">
        <v>225</v>
      </c>
      <c r="F67" s="19">
        <v>478913</v>
      </c>
      <c r="G67" s="18">
        <v>10490</v>
      </c>
      <c r="H67" s="19">
        <f t="shared" si="8"/>
        <v>45.654242135367014</v>
      </c>
      <c r="I67" s="19">
        <v>119716</v>
      </c>
      <c r="J67" s="19">
        <v>108865.12999999999</v>
      </c>
      <c r="K67" s="19">
        <v>148180.06000000003</v>
      </c>
      <c r="L67" s="18">
        <v>3391</v>
      </c>
      <c r="M67" s="19">
        <f t="shared" si="4"/>
        <v>43.698041875552946</v>
      </c>
      <c r="N67" s="19">
        <v>39314.930000000037</v>
      </c>
      <c r="O67" s="19"/>
      <c r="P67" s="19">
        <f t="shared" si="5"/>
        <v>39314.930000000037</v>
      </c>
      <c r="Q67" s="19">
        <v>684</v>
      </c>
      <c r="R67" s="19">
        <v>492</v>
      </c>
    </row>
    <row r="68" spans="1:18" s="20" customFormat="1" ht="18.75" customHeight="1" x14ac:dyDescent="0.2">
      <c r="A68" s="45" t="s">
        <v>228</v>
      </c>
      <c r="B68" s="43" t="s">
        <v>7</v>
      </c>
      <c r="C68" s="43" t="s">
        <v>227</v>
      </c>
      <c r="D68" s="43" t="s">
        <v>77</v>
      </c>
      <c r="E68" s="40" t="s">
        <v>225</v>
      </c>
      <c r="F68" s="19">
        <v>906744</v>
      </c>
      <c r="G68" s="18">
        <v>5917</v>
      </c>
      <c r="H68" s="19">
        <f t="shared" si="8"/>
        <v>153.24387358458679</v>
      </c>
      <c r="I68" s="19">
        <v>226687</v>
      </c>
      <c r="J68" s="19">
        <v>216200.7</v>
      </c>
      <c r="K68" s="19">
        <v>265856.08</v>
      </c>
      <c r="L68" s="18">
        <v>1713</v>
      </c>
      <c r="M68" s="19">
        <f t="shared" si="4"/>
        <v>155.19911266783421</v>
      </c>
      <c r="N68" s="19">
        <v>49655.380000000005</v>
      </c>
      <c r="O68" s="19"/>
      <c r="P68" s="19">
        <f t="shared" si="5"/>
        <v>49655.380000000005</v>
      </c>
      <c r="Q68" s="19">
        <v>2340</v>
      </c>
      <c r="R68" s="19">
        <v>2028</v>
      </c>
    </row>
    <row r="69" spans="1:18" s="20" customFormat="1" ht="18.75" customHeight="1" x14ac:dyDescent="0.2">
      <c r="A69" s="45" t="s">
        <v>229</v>
      </c>
      <c r="B69" s="43" t="s">
        <v>7</v>
      </c>
      <c r="C69" s="43" t="s">
        <v>363</v>
      </c>
      <c r="D69" s="43" t="s">
        <v>364</v>
      </c>
      <c r="E69" s="40" t="s">
        <v>225</v>
      </c>
      <c r="F69" s="19">
        <v>412041</v>
      </c>
      <c r="G69" s="18">
        <v>22392</v>
      </c>
      <c r="H69" s="19">
        <f t="shared" si="8"/>
        <v>18.401259378349412</v>
      </c>
      <c r="I69" s="19">
        <v>102969</v>
      </c>
      <c r="J69" s="41">
        <v>33665.68</v>
      </c>
      <c r="K69" s="41">
        <v>34345.4</v>
      </c>
      <c r="L69" s="18">
        <v>1975</v>
      </c>
      <c r="M69" s="19">
        <f t="shared" si="4"/>
        <v>17.390075949367091</v>
      </c>
      <c r="N69" s="19">
        <v>679.72000000000116</v>
      </c>
      <c r="O69" s="19"/>
      <c r="P69" s="19">
        <f t="shared" si="5"/>
        <v>679.72000000000116</v>
      </c>
      <c r="Q69" s="19">
        <v>5242</v>
      </c>
      <c r="R69" s="19">
        <v>5170</v>
      </c>
    </row>
    <row r="70" spans="1:18" s="20" customFormat="1" ht="18.75" customHeight="1" x14ac:dyDescent="0.2">
      <c r="A70" s="45" t="s">
        <v>231</v>
      </c>
      <c r="B70" s="43"/>
      <c r="C70" s="43" t="s">
        <v>379</v>
      </c>
      <c r="D70" s="43" t="s">
        <v>380</v>
      </c>
      <c r="E70" s="40" t="s">
        <v>225</v>
      </c>
      <c r="F70" s="19">
        <v>2227727</v>
      </c>
      <c r="G70" s="18">
        <v>60962</v>
      </c>
      <c r="H70" s="19">
        <f t="shared" si="8"/>
        <v>36.542879170630883</v>
      </c>
      <c r="I70" s="19">
        <v>556265</v>
      </c>
      <c r="J70" s="41">
        <v>501015.41000000009</v>
      </c>
      <c r="K70" s="41">
        <v>622238.99000000011</v>
      </c>
      <c r="L70" s="18">
        <v>15660</v>
      </c>
      <c r="M70" s="19">
        <f t="shared" si="4"/>
        <v>39.734290549169863</v>
      </c>
      <c r="N70" s="19">
        <v>121223.58000000002</v>
      </c>
      <c r="O70" s="19"/>
      <c r="P70" s="19">
        <f t="shared" si="5"/>
        <v>121223.58000000002</v>
      </c>
      <c r="Q70" s="19">
        <v>7184</v>
      </c>
      <c r="R70" s="19">
        <v>6448</v>
      </c>
    </row>
    <row r="71" spans="1:18" s="20" customFormat="1" ht="18.75" customHeight="1" x14ac:dyDescent="0.2">
      <c r="A71" s="45" t="s">
        <v>232</v>
      </c>
      <c r="B71" s="43" t="s">
        <v>7</v>
      </c>
      <c r="C71" s="43" t="s">
        <v>230</v>
      </c>
      <c r="D71" s="43" t="s">
        <v>73</v>
      </c>
      <c r="E71" s="40" t="s">
        <v>225</v>
      </c>
      <c r="F71" s="19">
        <v>168174</v>
      </c>
      <c r="G71" s="18">
        <v>7368</v>
      </c>
      <c r="H71" s="19">
        <f t="shared" si="8"/>
        <v>22.824918566775246</v>
      </c>
      <c r="I71" s="19">
        <v>42046</v>
      </c>
      <c r="J71" s="19">
        <v>41957.560000000005</v>
      </c>
      <c r="K71" s="19">
        <v>43292.3</v>
      </c>
      <c r="L71" s="18">
        <v>1882</v>
      </c>
      <c r="M71" s="19">
        <f t="shared" si="4"/>
        <v>23.003347502656748</v>
      </c>
      <c r="N71" s="19">
        <v>1334.739999999998</v>
      </c>
      <c r="O71" s="19"/>
      <c r="P71" s="19">
        <f t="shared" si="5"/>
        <v>1334.739999999998</v>
      </c>
      <c r="Q71" s="19">
        <v>480</v>
      </c>
      <c r="R71" s="19">
        <v>480</v>
      </c>
    </row>
    <row r="72" spans="1:18" s="20" customFormat="1" ht="18.75" customHeight="1" x14ac:dyDescent="0.2">
      <c r="A72" s="45" t="s">
        <v>233</v>
      </c>
      <c r="B72" s="43" t="s">
        <v>7</v>
      </c>
      <c r="C72" s="43" t="s">
        <v>397</v>
      </c>
      <c r="D72" s="43" t="s">
        <v>398</v>
      </c>
      <c r="E72" s="40" t="s">
        <v>225</v>
      </c>
      <c r="F72" s="19">
        <v>1109811</v>
      </c>
      <c r="G72" s="18">
        <v>30121</v>
      </c>
      <c r="H72" s="19">
        <f t="shared" si="8"/>
        <v>36.845091464426815</v>
      </c>
      <c r="I72" s="19">
        <v>277617</v>
      </c>
      <c r="J72" s="19">
        <v>245111.08999999994</v>
      </c>
      <c r="K72" s="19">
        <v>280069.96999999997</v>
      </c>
      <c r="L72" s="18">
        <v>8069</v>
      </c>
      <c r="M72" s="19">
        <f t="shared" si="4"/>
        <v>34.709377865906553</v>
      </c>
      <c r="N72" s="19">
        <v>34958.880000000034</v>
      </c>
      <c r="O72" s="19"/>
      <c r="P72" s="19">
        <f t="shared" si="5"/>
        <v>34958.880000000034</v>
      </c>
      <c r="Q72" s="19">
        <v>33140</v>
      </c>
      <c r="R72" s="19">
        <v>29872</v>
      </c>
    </row>
    <row r="73" spans="1:18" s="20" customFormat="1" ht="18.75" customHeight="1" x14ac:dyDescent="0.2">
      <c r="A73" s="45" t="s">
        <v>234</v>
      </c>
      <c r="B73" s="43" t="s">
        <v>7</v>
      </c>
      <c r="C73" s="43" t="s">
        <v>399</v>
      </c>
      <c r="D73" s="43" t="s">
        <v>400</v>
      </c>
      <c r="E73" s="40" t="s">
        <v>225</v>
      </c>
      <c r="F73" s="19">
        <v>3463807</v>
      </c>
      <c r="G73" s="18">
        <v>81567</v>
      </c>
      <c r="H73" s="19">
        <f t="shared" si="8"/>
        <v>42.465788860691212</v>
      </c>
      <c r="I73" s="19">
        <v>865973</v>
      </c>
      <c r="J73" s="19">
        <v>799094.25999999989</v>
      </c>
      <c r="K73" s="19">
        <v>944570.34999999986</v>
      </c>
      <c r="L73" s="18">
        <v>22421</v>
      </c>
      <c r="M73" s="19">
        <f t="shared" si="4"/>
        <v>42.128823424468123</v>
      </c>
      <c r="N73" s="19">
        <v>145476.08999999997</v>
      </c>
      <c r="O73" s="19"/>
      <c r="P73" s="19">
        <f t="shared" si="5"/>
        <v>145476.08999999997</v>
      </c>
      <c r="Q73" s="19">
        <v>12700</v>
      </c>
      <c r="R73" s="19">
        <v>11208</v>
      </c>
    </row>
    <row r="74" spans="1:18" s="20" customFormat="1" ht="18.75" customHeight="1" x14ac:dyDescent="0.2">
      <c r="A74" s="45" t="s">
        <v>236</v>
      </c>
      <c r="B74" s="43" t="s">
        <v>7</v>
      </c>
      <c r="C74" s="43" t="s">
        <v>359</v>
      </c>
      <c r="D74" s="43" t="s">
        <v>360</v>
      </c>
      <c r="E74" s="40" t="s">
        <v>225</v>
      </c>
      <c r="F74" s="19">
        <v>546225</v>
      </c>
      <c r="G74" s="18">
        <v>14746</v>
      </c>
      <c r="H74" s="19">
        <f t="shared" si="8"/>
        <v>37.042248745422491</v>
      </c>
      <c r="I74" s="19">
        <v>136518</v>
      </c>
      <c r="J74" s="19">
        <v>76301.62</v>
      </c>
      <c r="K74" s="19">
        <v>77305.830000000016</v>
      </c>
      <c r="L74" s="18">
        <v>2291</v>
      </c>
      <c r="M74" s="19">
        <f t="shared" si="4"/>
        <v>33.743269314709742</v>
      </c>
      <c r="N74" s="19">
        <v>1004.210000000021</v>
      </c>
      <c r="O74" s="19"/>
      <c r="P74" s="19">
        <f t="shared" si="5"/>
        <v>1004.210000000021</v>
      </c>
      <c r="Q74" s="19">
        <v>8772</v>
      </c>
      <c r="R74" s="19">
        <v>8660</v>
      </c>
    </row>
    <row r="75" spans="1:18" s="20" customFormat="1" ht="18.75" customHeight="1" x14ac:dyDescent="0.2">
      <c r="A75" s="45" t="s">
        <v>238</v>
      </c>
      <c r="B75" s="43" t="s">
        <v>7</v>
      </c>
      <c r="C75" s="43" t="s">
        <v>361</v>
      </c>
      <c r="D75" s="43" t="s">
        <v>362</v>
      </c>
      <c r="E75" s="40" t="s">
        <v>225</v>
      </c>
      <c r="F75" s="19">
        <v>4032700</v>
      </c>
      <c r="G75" s="18">
        <v>142821</v>
      </c>
      <c r="H75" s="19">
        <f t="shared" si="8"/>
        <v>28.236043719060923</v>
      </c>
      <c r="I75" s="19">
        <v>1007730</v>
      </c>
      <c r="J75" s="19">
        <v>953960.10000000009</v>
      </c>
      <c r="K75" s="19">
        <v>1085035.1399999999</v>
      </c>
      <c r="L75" s="18">
        <v>38073</v>
      </c>
      <c r="M75" s="19">
        <f t="shared" si="4"/>
        <v>28.498808604522889</v>
      </c>
      <c r="N75" s="19">
        <v>131075.0399999998</v>
      </c>
      <c r="O75" s="19"/>
      <c r="P75" s="19">
        <f t="shared" si="5"/>
        <v>131075.0399999998</v>
      </c>
      <c r="Q75" s="19">
        <v>26128</v>
      </c>
      <c r="R75" s="19">
        <v>23116</v>
      </c>
    </row>
    <row r="76" spans="1:18" s="20" customFormat="1" ht="18.75" customHeight="1" x14ac:dyDescent="0.2">
      <c r="A76" s="45" t="s">
        <v>240</v>
      </c>
      <c r="B76" s="43" t="s">
        <v>7</v>
      </c>
      <c r="C76" s="43" t="s">
        <v>413</v>
      </c>
      <c r="D76" s="43" t="s">
        <v>414</v>
      </c>
      <c r="E76" s="40" t="s">
        <v>225</v>
      </c>
      <c r="F76" s="19">
        <v>345741</v>
      </c>
      <c r="G76" s="18">
        <v>8243</v>
      </c>
      <c r="H76" s="19">
        <f t="shared" si="8"/>
        <v>41.943588499332769</v>
      </c>
      <c r="I76" s="19">
        <v>86455</v>
      </c>
      <c r="J76" s="19">
        <v>70782.119999999981</v>
      </c>
      <c r="K76" s="19">
        <v>70782.119999999981</v>
      </c>
      <c r="L76" s="18">
        <v>1710</v>
      </c>
      <c r="M76" s="19">
        <f t="shared" si="4"/>
        <v>41.393052631578939</v>
      </c>
      <c r="N76" s="19">
        <v>0</v>
      </c>
      <c r="O76" s="19"/>
      <c r="P76" s="19">
        <f t="shared" si="5"/>
        <v>0</v>
      </c>
      <c r="Q76" s="19">
        <v>6946</v>
      </c>
      <c r="R76" s="19">
        <v>6946</v>
      </c>
    </row>
    <row r="77" spans="1:18" s="20" customFormat="1" ht="18.75" customHeight="1" x14ac:dyDescent="0.2">
      <c r="A77" s="45" t="s">
        <v>242</v>
      </c>
      <c r="B77" s="43" t="s">
        <v>7</v>
      </c>
      <c r="C77" s="43" t="s">
        <v>395</v>
      </c>
      <c r="D77" s="43" t="s">
        <v>396</v>
      </c>
      <c r="E77" s="40" t="s">
        <v>225</v>
      </c>
      <c r="F77" s="19">
        <v>264944</v>
      </c>
      <c r="G77" s="18">
        <v>8903</v>
      </c>
      <c r="H77" s="19">
        <f t="shared" ref="H77" si="9">F77/G77</f>
        <v>29.758957654723126</v>
      </c>
      <c r="I77" s="19">
        <v>66220</v>
      </c>
      <c r="J77" s="19">
        <v>64658.78</v>
      </c>
      <c r="K77" s="19">
        <v>86125.03</v>
      </c>
      <c r="L77" s="18">
        <v>2829</v>
      </c>
      <c r="M77" s="19">
        <f t="shared" ref="M77" si="10">K77/L77</f>
        <v>30.443630258041711</v>
      </c>
      <c r="N77" s="19">
        <v>21466.25</v>
      </c>
      <c r="O77" s="19"/>
      <c r="P77" s="19">
        <f t="shared" si="5"/>
        <v>21466.25</v>
      </c>
      <c r="Q77" s="19">
        <v>1679</v>
      </c>
      <c r="R77" s="19">
        <v>1323</v>
      </c>
    </row>
    <row r="78" spans="1:18" s="20" customFormat="1" ht="18.75" customHeight="1" x14ac:dyDescent="0.2">
      <c r="A78" s="45" t="s">
        <v>234</v>
      </c>
      <c r="B78" s="43" t="s">
        <v>7</v>
      </c>
      <c r="C78" s="43" t="s">
        <v>235</v>
      </c>
      <c r="D78" s="43" t="s">
        <v>80</v>
      </c>
      <c r="E78" s="40" t="s">
        <v>225</v>
      </c>
      <c r="F78" s="19">
        <v>3866057</v>
      </c>
      <c r="G78" s="18">
        <v>201293</v>
      </c>
      <c r="H78" s="19">
        <f t="shared" si="8"/>
        <v>19.206117450681344</v>
      </c>
      <c r="I78" s="19">
        <v>966436</v>
      </c>
      <c r="J78" s="49">
        <v>890260.84999999951</v>
      </c>
      <c r="K78" s="19">
        <v>1002488.0099999997</v>
      </c>
      <c r="L78" s="18">
        <v>53611</v>
      </c>
      <c r="M78" s="19">
        <f t="shared" si="4"/>
        <v>18.699296972636205</v>
      </c>
      <c r="N78" s="19">
        <v>112227.16000000015</v>
      </c>
      <c r="O78" s="19"/>
      <c r="P78" s="19">
        <f t="shared" si="5"/>
        <v>112227.16000000015</v>
      </c>
      <c r="Q78" s="19">
        <v>27708</v>
      </c>
      <c r="R78" s="19">
        <v>26572</v>
      </c>
    </row>
    <row r="79" spans="1:18" s="20" customFormat="1" ht="18.75" customHeight="1" x14ac:dyDescent="0.2">
      <c r="A79" s="45" t="s">
        <v>236</v>
      </c>
      <c r="B79" s="43" t="s">
        <v>7</v>
      </c>
      <c r="C79" s="43" t="s">
        <v>237</v>
      </c>
      <c r="D79" s="43" t="s">
        <v>71</v>
      </c>
      <c r="E79" s="40" t="s">
        <v>225</v>
      </c>
      <c r="F79" s="19">
        <v>369156</v>
      </c>
      <c r="G79" s="18">
        <v>6482</v>
      </c>
      <c r="H79" s="19">
        <f t="shared" si="8"/>
        <v>56.95094106757174</v>
      </c>
      <c r="I79" s="19">
        <v>92286</v>
      </c>
      <c r="J79" s="19">
        <v>66017.820000000007</v>
      </c>
      <c r="K79" s="19">
        <v>83223.349999999991</v>
      </c>
      <c r="L79" s="18">
        <v>1788</v>
      </c>
      <c r="M79" s="19">
        <f t="shared" si="4"/>
        <v>46.545497762863526</v>
      </c>
      <c r="N79" s="19">
        <v>17205.529999999984</v>
      </c>
      <c r="O79" s="19"/>
      <c r="P79" s="19">
        <f t="shared" si="5"/>
        <v>17205.529999999984</v>
      </c>
      <c r="Q79" s="19">
        <v>4516</v>
      </c>
      <c r="R79" s="19">
        <v>3692</v>
      </c>
    </row>
    <row r="80" spans="1:18" s="20" customFormat="1" ht="18.75" customHeight="1" x14ac:dyDescent="0.2">
      <c r="A80" s="45" t="s">
        <v>238</v>
      </c>
      <c r="B80" s="43" t="s">
        <v>7</v>
      </c>
      <c r="C80" s="43" t="s">
        <v>239</v>
      </c>
      <c r="D80" s="43" t="s">
        <v>76</v>
      </c>
      <c r="E80" s="40" t="s">
        <v>225</v>
      </c>
      <c r="F80" s="19">
        <v>828771</v>
      </c>
      <c r="G80" s="18">
        <v>23084</v>
      </c>
      <c r="H80" s="19">
        <f t="shared" si="8"/>
        <v>35.90239993068792</v>
      </c>
      <c r="I80" s="19">
        <v>207177</v>
      </c>
      <c r="J80" s="19">
        <v>186615.09000000003</v>
      </c>
      <c r="K80" s="19">
        <v>211072.10000000003</v>
      </c>
      <c r="L80" s="18">
        <v>5708</v>
      </c>
      <c r="M80" s="19">
        <f t="shared" si="4"/>
        <v>36.978293622985291</v>
      </c>
      <c r="N80" s="19">
        <v>24457.010000000009</v>
      </c>
      <c r="O80" s="19"/>
      <c r="P80" s="19">
        <f t="shared" si="5"/>
        <v>24457.010000000009</v>
      </c>
      <c r="Q80" s="19">
        <v>16274</v>
      </c>
      <c r="R80" s="19">
        <v>14526</v>
      </c>
    </row>
    <row r="81" spans="1:18" s="20" customFormat="1" ht="18.75" customHeight="1" x14ac:dyDescent="0.2">
      <c r="A81" s="45" t="s">
        <v>240</v>
      </c>
      <c r="B81" s="43" t="s">
        <v>7</v>
      </c>
      <c r="C81" s="43" t="s">
        <v>241</v>
      </c>
      <c r="D81" s="43" t="s">
        <v>72</v>
      </c>
      <c r="E81" s="40" t="s">
        <v>225</v>
      </c>
      <c r="F81" s="19">
        <v>81452</v>
      </c>
      <c r="G81" s="18">
        <v>3026</v>
      </c>
      <c r="H81" s="19">
        <f t="shared" si="8"/>
        <v>26.917382683410445</v>
      </c>
      <c r="I81" s="19">
        <v>20384</v>
      </c>
      <c r="J81" s="19">
        <v>17872.220000000008</v>
      </c>
      <c r="K81" s="19">
        <v>22162.180000000008</v>
      </c>
      <c r="L81" s="18">
        <v>862</v>
      </c>
      <c r="M81" s="19">
        <f t="shared" si="4"/>
        <v>25.710185614849198</v>
      </c>
      <c r="N81" s="19">
        <v>4289.9599999999991</v>
      </c>
      <c r="O81" s="19"/>
      <c r="P81" s="19">
        <f t="shared" si="5"/>
        <v>4289.9599999999991</v>
      </c>
      <c r="Q81" s="19">
        <v>9330</v>
      </c>
      <c r="R81" s="19">
        <v>9144</v>
      </c>
    </row>
    <row r="82" spans="1:18" s="20" customFormat="1" ht="16.5" customHeight="1" x14ac:dyDescent="0.2">
      <c r="A82" s="45" t="s">
        <v>242</v>
      </c>
      <c r="B82" s="43" t="s">
        <v>7</v>
      </c>
      <c r="C82" s="43" t="s">
        <v>403</v>
      </c>
      <c r="D82" s="43" t="s">
        <v>404</v>
      </c>
      <c r="E82" s="40" t="s">
        <v>225</v>
      </c>
      <c r="F82" s="19">
        <v>397537</v>
      </c>
      <c r="G82" s="18">
        <v>10657</v>
      </c>
      <c r="H82" s="19">
        <f t="shared" si="8"/>
        <v>37.3028995026743</v>
      </c>
      <c r="I82" s="19">
        <v>99430</v>
      </c>
      <c r="J82" s="19">
        <v>61447.13</v>
      </c>
      <c r="K82" s="19">
        <v>62688.08</v>
      </c>
      <c r="L82" s="18">
        <v>1656</v>
      </c>
      <c r="M82" s="19">
        <f t="shared" si="4"/>
        <v>37.855120772946862</v>
      </c>
      <c r="N82" s="19">
        <v>1240.9500000000044</v>
      </c>
      <c r="O82" s="19"/>
      <c r="P82" s="19">
        <f t="shared" si="5"/>
        <v>1240.9500000000044</v>
      </c>
      <c r="Q82" s="19">
        <v>6622</v>
      </c>
      <c r="R82" s="19">
        <v>6476</v>
      </c>
    </row>
    <row r="83" spans="1:18" s="20" customFormat="1" ht="16.5" customHeight="1" x14ac:dyDescent="0.2">
      <c r="A83" s="45" t="s">
        <v>243</v>
      </c>
      <c r="B83" s="43" t="s">
        <v>7</v>
      </c>
      <c r="C83" s="43" t="s">
        <v>383</v>
      </c>
      <c r="D83" s="43" t="s">
        <v>384</v>
      </c>
      <c r="E83" s="40" t="s">
        <v>225</v>
      </c>
      <c r="F83" s="19">
        <v>2012789</v>
      </c>
      <c r="G83" s="18">
        <v>66086</v>
      </c>
      <c r="H83" s="19">
        <f t="shared" si="8"/>
        <v>30.457116484580698</v>
      </c>
      <c r="I83" s="19">
        <v>501560</v>
      </c>
      <c r="J83" s="19">
        <v>476765.8899999999</v>
      </c>
      <c r="K83" s="19">
        <v>534188.71999999986</v>
      </c>
      <c r="L83" s="18">
        <v>17825</v>
      </c>
      <c r="M83" s="19">
        <f t="shared" si="4"/>
        <v>29.968511640953707</v>
      </c>
      <c r="N83" s="19">
        <v>57422.829999999958</v>
      </c>
      <c r="O83" s="19"/>
      <c r="P83" s="19">
        <f t="shared" si="5"/>
        <v>57422.829999999958</v>
      </c>
      <c r="Q83" s="19">
        <v>17028</v>
      </c>
      <c r="R83" s="19">
        <v>15246</v>
      </c>
    </row>
    <row r="84" spans="1:18" s="20" customFormat="1" ht="16.5" customHeight="1" x14ac:dyDescent="0.2">
      <c r="A84" s="45" t="s">
        <v>245</v>
      </c>
      <c r="B84" s="43" t="s">
        <v>7</v>
      </c>
      <c r="C84" s="43" t="s">
        <v>244</v>
      </c>
      <c r="D84" s="43" t="s">
        <v>78</v>
      </c>
      <c r="E84" s="40" t="s">
        <v>225</v>
      </c>
      <c r="F84" s="19">
        <v>7961765</v>
      </c>
      <c r="G84" s="18">
        <v>202425</v>
      </c>
      <c r="H84" s="19">
        <f t="shared" si="8"/>
        <v>39.331925404470795</v>
      </c>
      <c r="I84" s="19">
        <v>1997625</v>
      </c>
      <c r="J84" s="19">
        <v>1769996.5699999994</v>
      </c>
      <c r="K84" s="19">
        <v>1884040.8499999996</v>
      </c>
      <c r="L84" s="18">
        <v>49512</v>
      </c>
      <c r="M84" s="19">
        <f t="shared" si="4"/>
        <v>38.052206535789296</v>
      </c>
      <c r="N84" s="19">
        <v>114044.28000000026</v>
      </c>
      <c r="O84" s="19"/>
      <c r="P84" s="19">
        <f t="shared" si="5"/>
        <v>114044.28000000026</v>
      </c>
      <c r="Q84" s="19">
        <v>129188</v>
      </c>
      <c r="R84" s="19">
        <v>125834</v>
      </c>
    </row>
    <row r="85" spans="1:18" s="20" customFormat="1" ht="16.5" customHeight="1" x14ac:dyDescent="0.2">
      <c r="A85" s="45" t="s">
        <v>247</v>
      </c>
      <c r="B85" s="43" t="s">
        <v>7</v>
      </c>
      <c r="C85" s="43" t="s">
        <v>246</v>
      </c>
      <c r="D85" s="43" t="s">
        <v>69</v>
      </c>
      <c r="E85" s="40" t="s">
        <v>225</v>
      </c>
      <c r="F85" s="19">
        <v>839592</v>
      </c>
      <c r="G85" s="18">
        <v>20730</v>
      </c>
      <c r="H85" s="19">
        <f t="shared" si="8"/>
        <v>40.501302460202602</v>
      </c>
      <c r="I85" s="19">
        <v>208362</v>
      </c>
      <c r="J85" s="19">
        <v>190070.45999999996</v>
      </c>
      <c r="K85" s="19">
        <v>219393.93</v>
      </c>
      <c r="L85" s="18">
        <v>5380</v>
      </c>
      <c r="M85" s="19">
        <f t="shared" si="4"/>
        <v>40.77954089219331</v>
      </c>
      <c r="N85" s="19">
        <v>29323.47000000003</v>
      </c>
      <c r="O85" s="19"/>
      <c r="P85" s="19">
        <f t="shared" si="5"/>
        <v>29323.47000000003</v>
      </c>
      <c r="Q85" s="19">
        <v>23584</v>
      </c>
      <c r="R85" s="19">
        <v>21056</v>
      </c>
    </row>
    <row r="86" spans="1:18" s="20" customFormat="1" ht="22.5" customHeight="1" x14ac:dyDescent="0.2">
      <c r="A86" s="45" t="s">
        <v>249</v>
      </c>
      <c r="B86" s="43" t="s">
        <v>7</v>
      </c>
      <c r="C86" s="43" t="s">
        <v>248</v>
      </c>
      <c r="D86" s="43" t="s">
        <v>75</v>
      </c>
      <c r="E86" s="40" t="s">
        <v>225</v>
      </c>
      <c r="F86" s="19">
        <v>407355</v>
      </c>
      <c r="G86" s="18">
        <v>15304</v>
      </c>
      <c r="H86" s="19">
        <f t="shared" si="8"/>
        <v>26.617550967067434</v>
      </c>
      <c r="I86" s="19">
        <v>101832</v>
      </c>
      <c r="J86" s="19">
        <v>96885.10000000002</v>
      </c>
      <c r="K86" s="19">
        <v>113701.69</v>
      </c>
      <c r="L86" s="18">
        <v>4293</v>
      </c>
      <c r="M86" s="19">
        <f t="shared" si="4"/>
        <v>26.485369205683671</v>
      </c>
      <c r="N86" s="19">
        <v>16816.589999999982</v>
      </c>
      <c r="O86" s="19"/>
      <c r="P86" s="19">
        <f t="shared" si="5"/>
        <v>16816.589999999982</v>
      </c>
      <c r="Q86" s="19">
        <v>6870</v>
      </c>
      <c r="R86" s="19">
        <v>5714</v>
      </c>
    </row>
    <row r="87" spans="1:18" s="20" customFormat="1" ht="22.5" customHeight="1" x14ac:dyDescent="0.2">
      <c r="A87" s="45" t="s">
        <v>250</v>
      </c>
      <c r="B87" s="43" t="s">
        <v>7</v>
      </c>
      <c r="C87" s="43" t="s">
        <v>367</v>
      </c>
      <c r="D87" s="43" t="s">
        <v>368</v>
      </c>
      <c r="E87" s="40" t="s">
        <v>225</v>
      </c>
      <c r="F87" s="19">
        <v>1611533</v>
      </c>
      <c r="G87" s="18">
        <v>43949</v>
      </c>
      <c r="H87" s="19">
        <f t="shared" si="8"/>
        <v>36.668251837356934</v>
      </c>
      <c r="I87" s="19">
        <v>403045</v>
      </c>
      <c r="J87" s="19">
        <v>340675.19999999984</v>
      </c>
      <c r="K87" s="19">
        <v>354294.14999999985</v>
      </c>
      <c r="L87" s="18">
        <v>9598</v>
      </c>
      <c r="M87" s="19">
        <f t="shared" si="4"/>
        <v>36.913330902271291</v>
      </c>
      <c r="N87" s="19">
        <v>13618.950000000012</v>
      </c>
      <c r="O87" s="19"/>
      <c r="P87" s="19">
        <f t="shared" si="5"/>
        <v>13618.950000000012</v>
      </c>
      <c r="Q87" s="19">
        <v>42406</v>
      </c>
      <c r="R87" s="19">
        <v>40806</v>
      </c>
    </row>
    <row r="88" spans="1:18" s="20" customFormat="1" ht="22.5" customHeight="1" x14ac:dyDescent="0.2">
      <c r="A88" s="45" t="s">
        <v>252</v>
      </c>
      <c r="B88" s="43" t="s">
        <v>7</v>
      </c>
      <c r="C88" s="43" t="s">
        <v>385</v>
      </c>
      <c r="D88" s="43" t="s">
        <v>386</v>
      </c>
      <c r="E88" s="40" t="s">
        <v>225</v>
      </c>
      <c r="F88" s="19">
        <v>5816899</v>
      </c>
      <c r="G88" s="18">
        <v>136153</v>
      </c>
      <c r="H88" s="19">
        <f t="shared" si="8"/>
        <v>42.723252517388524</v>
      </c>
      <c r="I88" s="19">
        <v>1454171</v>
      </c>
      <c r="J88" s="19">
        <v>1295664.3999999999</v>
      </c>
      <c r="K88" s="19">
        <v>1455885.9699999997</v>
      </c>
      <c r="L88" s="18">
        <v>33714</v>
      </c>
      <c r="M88" s="19">
        <f t="shared" si="4"/>
        <v>43.183424393427053</v>
      </c>
      <c r="N88" s="19">
        <v>160221.56999999983</v>
      </c>
      <c r="O88" s="19"/>
      <c r="P88" s="19">
        <f t="shared" si="5"/>
        <v>160221.56999999983</v>
      </c>
      <c r="Q88" s="19">
        <v>30688</v>
      </c>
      <c r="R88" s="19">
        <v>27728</v>
      </c>
    </row>
    <row r="89" spans="1:18" s="20" customFormat="1" ht="22.5" customHeight="1" x14ac:dyDescent="0.2">
      <c r="A89" s="45" t="s">
        <v>254</v>
      </c>
      <c r="B89" s="43" t="s">
        <v>7</v>
      </c>
      <c r="C89" s="43" t="s">
        <v>251</v>
      </c>
      <c r="D89" s="43" t="s">
        <v>66</v>
      </c>
      <c r="E89" s="40" t="s">
        <v>225</v>
      </c>
      <c r="F89" s="19">
        <v>18120466</v>
      </c>
      <c r="G89" s="18">
        <v>278021</v>
      </c>
      <c r="H89" s="19">
        <f t="shared" si="8"/>
        <v>65.17660896119358</v>
      </c>
      <c r="I89" s="19">
        <v>4551527</v>
      </c>
      <c r="J89" s="19">
        <v>4460495.2800000031</v>
      </c>
      <c r="K89" s="19">
        <v>5302151.1000000015</v>
      </c>
      <c r="L89" s="18">
        <v>78458</v>
      </c>
      <c r="M89" s="19">
        <f t="shared" si="4"/>
        <v>67.579483290422914</v>
      </c>
      <c r="N89" s="19">
        <v>841655.81999999844</v>
      </c>
      <c r="O89" s="19"/>
      <c r="P89" s="19">
        <f t="shared" si="5"/>
        <v>841655.81999999844</v>
      </c>
      <c r="Q89" s="19">
        <v>110964</v>
      </c>
      <c r="R89" s="19">
        <v>100365</v>
      </c>
    </row>
    <row r="90" spans="1:18" s="20" customFormat="1" ht="22.5" customHeight="1" x14ac:dyDescent="0.2">
      <c r="A90" s="45" t="s">
        <v>256</v>
      </c>
      <c r="B90" s="43" t="s">
        <v>7</v>
      </c>
      <c r="C90" s="43" t="s">
        <v>253</v>
      </c>
      <c r="D90" s="43" t="s">
        <v>81</v>
      </c>
      <c r="E90" s="40" t="s">
        <v>225</v>
      </c>
      <c r="F90" s="19">
        <v>417412</v>
      </c>
      <c r="G90" s="18">
        <v>9090</v>
      </c>
      <c r="H90" s="19">
        <f t="shared" si="8"/>
        <v>45.919911991199122</v>
      </c>
      <c r="I90" s="19">
        <v>104299</v>
      </c>
      <c r="J90" s="19">
        <v>86118.369999999981</v>
      </c>
      <c r="K90" s="19">
        <v>88790.67</v>
      </c>
      <c r="L90" s="18">
        <v>2148</v>
      </c>
      <c r="M90" s="19">
        <f t="shared" si="4"/>
        <v>41.336438547486033</v>
      </c>
      <c r="N90" s="19">
        <v>2672.3000000000175</v>
      </c>
      <c r="O90" s="19"/>
      <c r="P90" s="19">
        <f t="shared" si="5"/>
        <v>2672.3000000000175</v>
      </c>
      <c r="Q90" s="19">
        <v>3468</v>
      </c>
      <c r="R90" s="19">
        <v>3256</v>
      </c>
    </row>
    <row r="91" spans="1:18" s="20" customFormat="1" ht="22.5" customHeight="1" x14ac:dyDescent="0.2">
      <c r="A91" s="45" t="s">
        <v>258</v>
      </c>
      <c r="B91" s="43" t="s">
        <v>7</v>
      </c>
      <c r="C91" s="43" t="s">
        <v>255</v>
      </c>
      <c r="D91" s="43" t="s">
        <v>67</v>
      </c>
      <c r="E91" s="40" t="s">
        <v>225</v>
      </c>
      <c r="F91" s="19">
        <v>11395390</v>
      </c>
      <c r="G91" s="18">
        <v>170415</v>
      </c>
      <c r="H91" s="19">
        <f t="shared" si="8"/>
        <v>66.868468151277767</v>
      </c>
      <c r="I91" s="19">
        <v>2853766</v>
      </c>
      <c r="J91" s="19">
        <v>2717450.0899999994</v>
      </c>
      <c r="K91" s="19">
        <v>3139974.6399999997</v>
      </c>
      <c r="L91" s="18">
        <v>47344</v>
      </c>
      <c r="M91" s="19">
        <f t="shared" si="4"/>
        <v>66.322546468401484</v>
      </c>
      <c r="N91" s="19">
        <v>422524.55000000028</v>
      </c>
      <c r="O91" s="19"/>
      <c r="P91" s="19">
        <f t="shared" si="5"/>
        <v>422524.55000000028</v>
      </c>
      <c r="Q91" s="19">
        <v>119263</v>
      </c>
      <c r="R91" s="19">
        <v>112589</v>
      </c>
    </row>
    <row r="92" spans="1:18" s="20" customFormat="1" ht="22.5" customHeight="1" x14ac:dyDescent="0.2">
      <c r="A92" s="45" t="s">
        <v>260</v>
      </c>
      <c r="B92" s="43" t="s">
        <v>7</v>
      </c>
      <c r="C92" s="43" t="s">
        <v>257</v>
      </c>
      <c r="D92" s="43" t="s">
        <v>82</v>
      </c>
      <c r="E92" s="40" t="s">
        <v>225</v>
      </c>
      <c r="F92" s="19">
        <v>190262</v>
      </c>
      <c r="G92" s="18">
        <v>5178</v>
      </c>
      <c r="H92" s="19">
        <f t="shared" si="8"/>
        <v>36.744302819621474</v>
      </c>
      <c r="I92" s="19">
        <v>43704</v>
      </c>
      <c r="J92" s="19">
        <v>31404.09</v>
      </c>
      <c r="K92" s="19">
        <v>43315.460000000006</v>
      </c>
      <c r="L92" s="18">
        <v>1188</v>
      </c>
      <c r="M92" s="19">
        <f t="shared" si="4"/>
        <v>36.460824915824922</v>
      </c>
      <c r="N92" s="19">
        <v>11911.370000000006</v>
      </c>
      <c r="O92" s="19"/>
      <c r="P92" s="19">
        <f t="shared" si="5"/>
        <v>11911.370000000006</v>
      </c>
      <c r="Q92" s="19">
        <v>7894</v>
      </c>
      <c r="R92" s="19">
        <v>7794</v>
      </c>
    </row>
    <row r="93" spans="1:18" s="20" customFormat="1" ht="22.5" customHeight="1" x14ac:dyDescent="0.2">
      <c r="A93" s="45" t="s">
        <v>262</v>
      </c>
      <c r="B93" s="43" t="s">
        <v>7</v>
      </c>
      <c r="C93" s="43" t="s">
        <v>259</v>
      </c>
      <c r="D93" s="43" t="s">
        <v>74</v>
      </c>
      <c r="E93" s="40" t="s">
        <v>225</v>
      </c>
      <c r="F93" s="19">
        <v>2102778</v>
      </c>
      <c r="G93" s="18">
        <v>61021</v>
      </c>
      <c r="H93" s="19">
        <f t="shared" si="8"/>
        <v>34.459907245046786</v>
      </c>
      <c r="I93" s="19">
        <v>525675</v>
      </c>
      <c r="J93" s="19">
        <v>321677.72000000003</v>
      </c>
      <c r="K93" s="19">
        <v>322286.62999999995</v>
      </c>
      <c r="L93" s="18">
        <v>11401</v>
      </c>
      <c r="M93" s="19">
        <f t="shared" si="4"/>
        <v>28.26827734409262</v>
      </c>
      <c r="N93" s="19">
        <v>608.90999999991618</v>
      </c>
      <c r="O93" s="19"/>
      <c r="P93" s="19">
        <f t="shared" si="5"/>
        <v>608.90999999991618</v>
      </c>
      <c r="Q93" s="19">
        <v>73810</v>
      </c>
      <c r="R93" s="19">
        <v>73726</v>
      </c>
    </row>
    <row r="94" spans="1:18" s="20" customFormat="1" ht="20.25" customHeight="1" x14ac:dyDescent="0.2">
      <c r="A94" s="45" t="s">
        <v>263</v>
      </c>
      <c r="B94" s="43" t="s">
        <v>7</v>
      </c>
      <c r="C94" s="43" t="s">
        <v>261</v>
      </c>
      <c r="D94" s="43" t="s">
        <v>68</v>
      </c>
      <c r="E94" s="40" t="s">
        <v>225</v>
      </c>
      <c r="F94" s="19">
        <v>167276</v>
      </c>
      <c r="G94" s="18">
        <v>4543</v>
      </c>
      <c r="H94" s="19">
        <f t="shared" si="8"/>
        <v>36.820603125687875</v>
      </c>
      <c r="I94" s="19">
        <v>41809</v>
      </c>
      <c r="J94" s="19">
        <v>28487.769999999997</v>
      </c>
      <c r="K94" s="19">
        <v>37677.39</v>
      </c>
      <c r="L94" s="18">
        <v>966</v>
      </c>
      <c r="M94" s="19">
        <f t="shared" si="4"/>
        <v>39.003509316770185</v>
      </c>
      <c r="N94" s="19">
        <v>9189.6200000000026</v>
      </c>
      <c r="O94" s="19"/>
      <c r="P94" s="19">
        <f t="shared" si="5"/>
        <v>9189.6200000000026</v>
      </c>
      <c r="Q94" s="19">
        <v>241067.35</v>
      </c>
      <c r="R94" s="19">
        <v>240907.35</v>
      </c>
    </row>
    <row r="95" spans="1:18" s="20" customFormat="1" ht="20.25" customHeight="1" x14ac:dyDescent="0.2">
      <c r="A95" s="45" t="s">
        <v>265</v>
      </c>
      <c r="B95" s="43" t="s">
        <v>7</v>
      </c>
      <c r="C95" s="43" t="s">
        <v>373</v>
      </c>
      <c r="D95" s="43" t="s">
        <v>374</v>
      </c>
      <c r="E95" s="40" t="s">
        <v>225</v>
      </c>
      <c r="F95" s="19">
        <v>337300</v>
      </c>
      <c r="G95" s="18">
        <v>9006</v>
      </c>
      <c r="H95" s="19">
        <f t="shared" si="8"/>
        <v>37.452809238285589</v>
      </c>
      <c r="I95" s="19">
        <v>84289</v>
      </c>
      <c r="J95" s="19">
        <v>44886.009999999995</v>
      </c>
      <c r="K95" s="19">
        <v>45030.369999999995</v>
      </c>
      <c r="L95" s="18">
        <v>1222</v>
      </c>
      <c r="M95" s="19">
        <f t="shared" si="4"/>
        <v>36.849729950900162</v>
      </c>
      <c r="N95" s="19">
        <v>144.36000000000058</v>
      </c>
      <c r="O95" s="19"/>
      <c r="P95" s="19">
        <f t="shared" si="5"/>
        <v>144.36000000000058</v>
      </c>
      <c r="Q95" s="19">
        <v>5192</v>
      </c>
      <c r="R95" s="19">
        <v>5172</v>
      </c>
    </row>
    <row r="96" spans="1:18" s="20" customFormat="1" ht="20.25" customHeight="1" x14ac:dyDescent="0.2">
      <c r="A96" s="45" t="s">
        <v>267</v>
      </c>
      <c r="B96" s="43" t="s">
        <v>7</v>
      </c>
      <c r="C96" s="43" t="s">
        <v>389</v>
      </c>
      <c r="D96" s="43" t="s">
        <v>390</v>
      </c>
      <c r="E96" s="40" t="s">
        <v>225</v>
      </c>
      <c r="F96" s="19">
        <v>1076134</v>
      </c>
      <c r="G96" s="18">
        <v>31200</v>
      </c>
      <c r="H96" s="19">
        <f t="shared" si="8"/>
        <v>34.491474358974358</v>
      </c>
      <c r="I96" s="19">
        <v>269011</v>
      </c>
      <c r="J96" s="19">
        <v>242696.31000000011</v>
      </c>
      <c r="K96" s="19">
        <v>267239.66000000009</v>
      </c>
      <c r="L96" s="18">
        <v>7366</v>
      </c>
      <c r="M96" s="19">
        <f t="shared" si="4"/>
        <v>36.280160195492819</v>
      </c>
      <c r="N96" s="19">
        <v>24543.349999999977</v>
      </c>
      <c r="O96" s="19"/>
      <c r="P96" s="19">
        <f t="shared" si="5"/>
        <v>24543.349999999977</v>
      </c>
      <c r="Q96" s="19">
        <v>41746</v>
      </c>
      <c r="R96" s="19">
        <v>41082</v>
      </c>
    </row>
    <row r="97" spans="1:18" s="20" customFormat="1" ht="20.25" customHeight="1" x14ac:dyDescent="0.2">
      <c r="A97" s="45" t="s">
        <v>269</v>
      </c>
      <c r="B97" s="43" t="s">
        <v>7</v>
      </c>
      <c r="C97" s="43" t="s">
        <v>264</v>
      </c>
      <c r="D97" s="43" t="s">
        <v>70</v>
      </c>
      <c r="E97" s="40" t="s">
        <v>225</v>
      </c>
      <c r="F97" s="19">
        <v>813790</v>
      </c>
      <c r="G97" s="18">
        <v>25717</v>
      </c>
      <c r="H97" s="19">
        <f t="shared" si="8"/>
        <v>31.64404868375005</v>
      </c>
      <c r="I97" s="19">
        <v>203439</v>
      </c>
      <c r="J97" s="19">
        <v>189944.65999999997</v>
      </c>
      <c r="K97" s="19">
        <v>248350.29000000004</v>
      </c>
      <c r="L97" s="18">
        <v>7962</v>
      </c>
      <c r="M97" s="19">
        <f t="shared" si="4"/>
        <v>31.191948003014321</v>
      </c>
      <c r="N97" s="19">
        <v>58405.630000000063</v>
      </c>
      <c r="O97" s="19"/>
      <c r="P97" s="19">
        <f t="shared" si="5"/>
        <v>58405.630000000063</v>
      </c>
      <c r="Q97" s="19">
        <v>7352</v>
      </c>
      <c r="R97" s="19">
        <v>6024</v>
      </c>
    </row>
    <row r="98" spans="1:18" s="20" customFormat="1" ht="20.25" customHeight="1" x14ac:dyDescent="0.2">
      <c r="A98" s="45" t="s">
        <v>342</v>
      </c>
      <c r="B98" s="43" t="s">
        <v>7</v>
      </c>
      <c r="C98" s="43" t="s">
        <v>266</v>
      </c>
      <c r="D98" s="43" t="s">
        <v>116</v>
      </c>
      <c r="E98" s="40" t="s">
        <v>225</v>
      </c>
      <c r="F98" s="19">
        <v>2797237</v>
      </c>
      <c r="G98" s="18">
        <v>98246</v>
      </c>
      <c r="H98" s="19">
        <f t="shared" si="8"/>
        <v>28.471764753781326</v>
      </c>
      <c r="I98" s="19">
        <v>698957</v>
      </c>
      <c r="J98" s="19">
        <v>612492.05000000005</v>
      </c>
      <c r="K98" s="19">
        <v>685061.21000000008</v>
      </c>
      <c r="L98" s="18">
        <v>25780</v>
      </c>
      <c r="M98" s="19">
        <f t="shared" si="4"/>
        <v>26.573359581070601</v>
      </c>
      <c r="N98" s="19">
        <v>72569.160000000033</v>
      </c>
      <c r="O98" s="19"/>
      <c r="P98" s="19">
        <f t="shared" si="5"/>
        <v>72569.160000000033</v>
      </c>
      <c r="Q98" s="19">
        <v>52236</v>
      </c>
      <c r="R98" s="19">
        <v>50380</v>
      </c>
    </row>
    <row r="99" spans="1:18" s="20" customFormat="1" ht="20.25" customHeight="1" x14ac:dyDescent="0.2">
      <c r="A99" s="45" t="s">
        <v>437</v>
      </c>
      <c r="B99" s="43" t="s">
        <v>7</v>
      </c>
      <c r="C99" s="43" t="s">
        <v>268</v>
      </c>
      <c r="D99" s="43" t="s">
        <v>79</v>
      </c>
      <c r="E99" s="40" t="s">
        <v>225</v>
      </c>
      <c r="F99" s="19">
        <v>2534253</v>
      </c>
      <c r="G99" s="18">
        <v>46412</v>
      </c>
      <c r="H99" s="19">
        <f t="shared" si="8"/>
        <v>54.603399982763079</v>
      </c>
      <c r="I99" s="19">
        <v>633542</v>
      </c>
      <c r="J99" s="19">
        <v>592857.40999999992</v>
      </c>
      <c r="K99" s="19">
        <v>674188.48999999976</v>
      </c>
      <c r="L99" s="18">
        <v>11817</v>
      </c>
      <c r="M99" s="19">
        <f t="shared" si="4"/>
        <v>57.052423626978062</v>
      </c>
      <c r="N99" s="19">
        <v>81331.079999999842</v>
      </c>
      <c r="O99" s="19"/>
      <c r="P99" s="19">
        <f t="shared" si="5"/>
        <v>81331.079999999842</v>
      </c>
      <c r="Q99" s="19">
        <v>13854</v>
      </c>
      <c r="R99" s="19">
        <v>12529</v>
      </c>
    </row>
    <row r="100" spans="1:18" s="20" customFormat="1" ht="24.75" customHeight="1" x14ac:dyDescent="0.2">
      <c r="A100" s="45" t="s">
        <v>438</v>
      </c>
      <c r="B100" s="43" t="s">
        <v>7</v>
      </c>
      <c r="C100" s="35" t="s">
        <v>32</v>
      </c>
      <c r="D100" s="43" t="s">
        <v>102</v>
      </c>
      <c r="E100" s="40" t="s">
        <v>225</v>
      </c>
      <c r="F100" s="19">
        <v>27551</v>
      </c>
      <c r="G100" s="18">
        <v>27551</v>
      </c>
      <c r="H100" s="19">
        <f t="shared" si="8"/>
        <v>1</v>
      </c>
      <c r="I100" s="19">
        <v>6888</v>
      </c>
      <c r="J100" s="19">
        <v>5422</v>
      </c>
      <c r="K100" s="19">
        <v>5422</v>
      </c>
      <c r="L100" s="18">
        <v>6448</v>
      </c>
      <c r="M100" s="19">
        <f t="shared" si="4"/>
        <v>0.84088089330024818</v>
      </c>
      <c r="N100" s="19">
        <v>0</v>
      </c>
      <c r="O100" s="19"/>
      <c r="P100" s="19">
        <f t="shared" si="5"/>
        <v>0</v>
      </c>
      <c r="Q100" s="19"/>
      <c r="R100" s="19"/>
    </row>
    <row r="101" spans="1:18" s="20" customFormat="1" x14ac:dyDescent="0.2">
      <c r="A101" s="22">
        <v>5</v>
      </c>
      <c r="B101" s="38" t="s">
        <v>8</v>
      </c>
      <c r="C101" s="39"/>
      <c r="D101" s="23" t="s">
        <v>33</v>
      </c>
      <c r="E101" s="17"/>
      <c r="F101" s="34">
        <f>SUM(F102:F114)</f>
        <v>23362101</v>
      </c>
      <c r="G101" s="24">
        <f>SUM(G102:G114)</f>
        <v>1464627</v>
      </c>
      <c r="H101" s="24"/>
      <c r="I101" s="34">
        <f>SUM(I102:I114)</f>
        <v>5815271</v>
      </c>
      <c r="J101" s="34">
        <f>SUM(J102:J114)</f>
        <v>5071227.4999999991</v>
      </c>
      <c r="K101" s="34">
        <f>SUM(K102:K114)</f>
        <v>5952886.5399999991</v>
      </c>
      <c r="L101" s="24">
        <f>SUM(L102:L114)</f>
        <v>670876</v>
      </c>
      <c r="M101" s="24"/>
      <c r="N101" s="34">
        <f>SUM(N102:N114)</f>
        <v>881659.04000000027</v>
      </c>
      <c r="O101" s="34">
        <f>SUM(O102:O114)</f>
        <v>0</v>
      </c>
      <c r="P101" s="34">
        <f>SUM(P102:P114)</f>
        <v>881659.04000000027</v>
      </c>
      <c r="Q101" s="34">
        <f>SUM(Q102:Q114)</f>
        <v>64240.85</v>
      </c>
      <c r="R101" s="34">
        <f>SUM(R102:R114)</f>
        <v>56825.85</v>
      </c>
    </row>
    <row r="102" spans="1:18" s="20" customFormat="1" ht="22.5" customHeight="1" x14ac:dyDescent="0.2">
      <c r="A102" s="45" t="s">
        <v>270</v>
      </c>
      <c r="B102" s="40" t="s">
        <v>8</v>
      </c>
      <c r="C102" s="42" t="s">
        <v>11</v>
      </c>
      <c r="D102" s="42" t="s">
        <v>85</v>
      </c>
      <c r="E102" s="40" t="s">
        <v>223</v>
      </c>
      <c r="F102" s="41">
        <v>230073</v>
      </c>
      <c r="G102" s="21">
        <v>2196</v>
      </c>
      <c r="H102" s="19">
        <f>F102/G102</f>
        <v>104.76912568306011</v>
      </c>
      <c r="I102" s="41">
        <v>57519</v>
      </c>
      <c r="J102" s="41">
        <v>57493.49</v>
      </c>
      <c r="K102" s="41">
        <v>69807.600000000006</v>
      </c>
      <c r="L102" s="21">
        <v>679</v>
      </c>
      <c r="M102" s="19">
        <f t="shared" si="4"/>
        <v>102.80942562592048</v>
      </c>
      <c r="N102" s="19">
        <v>12314.110000000008</v>
      </c>
      <c r="O102" s="19"/>
      <c r="P102" s="19">
        <f t="shared" ref="P102:P114" si="11">K102-J102</f>
        <v>12314.110000000008</v>
      </c>
      <c r="Q102" s="41">
        <v>1228</v>
      </c>
      <c r="R102" s="41">
        <v>1196</v>
      </c>
    </row>
    <row r="103" spans="1:18" s="20" customFormat="1" ht="22.5" customHeight="1" x14ac:dyDescent="0.2">
      <c r="A103" s="45" t="s">
        <v>271</v>
      </c>
      <c r="B103" s="40" t="s">
        <v>8</v>
      </c>
      <c r="C103" s="42" t="s">
        <v>12</v>
      </c>
      <c r="D103" s="42" t="s">
        <v>86</v>
      </c>
      <c r="E103" s="40" t="s">
        <v>223</v>
      </c>
      <c r="F103" s="41">
        <v>385908</v>
      </c>
      <c r="G103" s="21">
        <v>4721</v>
      </c>
      <c r="H103" s="19">
        <f t="shared" ref="H103:H114" si="12">F103/G103</f>
        <v>81.742851090870573</v>
      </c>
      <c r="I103" s="41">
        <v>96477</v>
      </c>
      <c r="J103" s="41">
        <v>96476.09</v>
      </c>
      <c r="K103" s="41">
        <v>111280.61</v>
      </c>
      <c r="L103" s="21">
        <v>1387</v>
      </c>
      <c r="M103" s="19">
        <f t="shared" si="4"/>
        <v>80.231153568853642</v>
      </c>
      <c r="N103" s="19">
        <v>14804.520000000004</v>
      </c>
      <c r="O103" s="19"/>
      <c r="P103" s="19">
        <f t="shared" si="11"/>
        <v>14804.520000000004</v>
      </c>
      <c r="Q103" s="41">
        <v>4282</v>
      </c>
      <c r="R103" s="41">
        <v>3783</v>
      </c>
    </row>
    <row r="104" spans="1:18" s="20" customFormat="1" ht="22.5" customHeight="1" x14ac:dyDescent="0.2">
      <c r="A104" s="45" t="s">
        <v>272</v>
      </c>
      <c r="B104" s="40" t="s">
        <v>8</v>
      </c>
      <c r="C104" s="42" t="s">
        <v>13</v>
      </c>
      <c r="D104" s="42" t="s">
        <v>87</v>
      </c>
      <c r="E104" s="40" t="s">
        <v>223</v>
      </c>
      <c r="F104" s="41">
        <v>93369</v>
      </c>
      <c r="G104" s="21">
        <v>3745</v>
      </c>
      <c r="H104" s="19">
        <f t="shared" si="12"/>
        <v>24.931642189586114</v>
      </c>
      <c r="I104" s="41">
        <v>23343</v>
      </c>
      <c r="J104" s="41">
        <v>21950.42</v>
      </c>
      <c r="K104" s="41">
        <v>21950.42</v>
      </c>
      <c r="L104" s="21">
        <v>997</v>
      </c>
      <c r="M104" s="19">
        <f t="shared" si="4"/>
        <v>22.016469408224673</v>
      </c>
      <c r="N104" s="19">
        <v>0</v>
      </c>
      <c r="O104" s="19"/>
      <c r="P104" s="19">
        <f t="shared" si="11"/>
        <v>0</v>
      </c>
      <c r="Q104" s="41">
        <v>2284</v>
      </c>
      <c r="R104" s="41">
        <v>2284</v>
      </c>
    </row>
    <row r="105" spans="1:18" s="20" customFormat="1" ht="22.5" customHeight="1" x14ac:dyDescent="0.2">
      <c r="A105" s="45" t="s">
        <v>273</v>
      </c>
      <c r="B105" s="40" t="s">
        <v>8</v>
      </c>
      <c r="C105" s="42" t="s">
        <v>14</v>
      </c>
      <c r="D105" s="42" t="s">
        <v>88</v>
      </c>
      <c r="E105" s="40" t="s">
        <v>223</v>
      </c>
      <c r="F105" s="41">
        <v>728055</v>
      </c>
      <c r="G105" s="21">
        <v>1389</v>
      </c>
      <c r="H105" s="19">
        <f t="shared" si="12"/>
        <v>524.15766738660909</v>
      </c>
      <c r="I105" s="41">
        <v>182011</v>
      </c>
      <c r="J105" s="41">
        <v>180921.99</v>
      </c>
      <c r="K105" s="41">
        <v>207508.29</v>
      </c>
      <c r="L105" s="21">
        <v>397</v>
      </c>
      <c r="M105" s="19">
        <f t="shared" si="4"/>
        <v>522.6909068010076</v>
      </c>
      <c r="N105" s="19">
        <v>26586.300000000017</v>
      </c>
      <c r="O105" s="19"/>
      <c r="P105" s="19">
        <f t="shared" si="11"/>
        <v>26586.300000000017</v>
      </c>
      <c r="Q105" s="41">
        <v>56</v>
      </c>
      <c r="R105" s="41">
        <v>56</v>
      </c>
    </row>
    <row r="106" spans="1:18" s="20" customFormat="1" ht="22.5" customHeight="1" x14ac:dyDescent="0.2">
      <c r="A106" s="45" t="s">
        <v>274</v>
      </c>
      <c r="B106" s="40" t="s">
        <v>8</v>
      </c>
      <c r="C106" s="42" t="s">
        <v>15</v>
      </c>
      <c r="D106" s="42" t="s">
        <v>89</v>
      </c>
      <c r="E106" s="40" t="s">
        <v>223</v>
      </c>
      <c r="F106" s="41">
        <v>1462055</v>
      </c>
      <c r="G106" s="21">
        <v>14404</v>
      </c>
      <c r="H106" s="19">
        <f t="shared" si="12"/>
        <v>101.50340183282421</v>
      </c>
      <c r="I106" s="41">
        <v>365514</v>
      </c>
      <c r="J106" s="41">
        <v>265313.08999999997</v>
      </c>
      <c r="K106" s="41">
        <v>265313.09000000003</v>
      </c>
      <c r="L106" s="21">
        <v>3763</v>
      </c>
      <c r="M106" s="19">
        <f t="shared" si="4"/>
        <v>70.5057374435291</v>
      </c>
      <c r="N106" s="19">
        <v>0</v>
      </c>
      <c r="O106" s="19"/>
      <c r="P106" s="19">
        <f t="shared" si="11"/>
        <v>0</v>
      </c>
      <c r="Q106" s="41">
        <v>5176</v>
      </c>
      <c r="R106" s="41">
        <v>5176</v>
      </c>
    </row>
    <row r="107" spans="1:18" s="20" customFormat="1" ht="22.5" customHeight="1" x14ac:dyDescent="0.2">
      <c r="A107" s="45" t="s">
        <v>275</v>
      </c>
      <c r="B107" s="40" t="s">
        <v>8</v>
      </c>
      <c r="C107" s="42" t="s">
        <v>17</v>
      </c>
      <c r="D107" s="42" t="s">
        <v>91</v>
      </c>
      <c r="E107" s="40" t="s">
        <v>223</v>
      </c>
      <c r="F107" s="41">
        <v>254746</v>
      </c>
      <c r="G107" s="21">
        <v>201768</v>
      </c>
      <c r="H107" s="19">
        <f t="shared" si="12"/>
        <v>1.2625688910035289</v>
      </c>
      <c r="I107" s="41">
        <v>63675</v>
      </c>
      <c r="J107" s="41">
        <v>62664.459999999992</v>
      </c>
      <c r="K107" s="41">
        <v>67414.86</v>
      </c>
      <c r="L107" s="21">
        <v>46451</v>
      </c>
      <c r="M107" s="19">
        <f t="shared" si="4"/>
        <v>1.4513112742459797</v>
      </c>
      <c r="N107" s="19">
        <v>4750.4000000000087</v>
      </c>
      <c r="O107" s="19"/>
      <c r="P107" s="19">
        <f t="shared" si="11"/>
        <v>4750.4000000000087</v>
      </c>
      <c r="Q107" s="62">
        <v>0</v>
      </c>
      <c r="R107" s="62">
        <v>0</v>
      </c>
    </row>
    <row r="108" spans="1:18" s="20" customFormat="1" ht="22.5" customHeight="1" x14ac:dyDescent="0.2">
      <c r="A108" s="45" t="s">
        <v>276</v>
      </c>
      <c r="B108" s="40" t="s">
        <v>8</v>
      </c>
      <c r="C108" s="42" t="s">
        <v>18</v>
      </c>
      <c r="D108" s="42" t="s">
        <v>92</v>
      </c>
      <c r="E108" s="40" t="s">
        <v>223</v>
      </c>
      <c r="F108" s="41">
        <v>287075</v>
      </c>
      <c r="G108" s="21">
        <v>1559</v>
      </c>
      <c r="H108" s="19">
        <f t="shared" si="12"/>
        <v>184.14047466324567</v>
      </c>
      <c r="I108" s="41">
        <v>71754</v>
      </c>
      <c r="J108" s="41">
        <v>40512.11</v>
      </c>
      <c r="K108" s="41">
        <v>40512.11</v>
      </c>
      <c r="L108" s="41">
        <v>262</v>
      </c>
      <c r="M108" s="19">
        <f t="shared" si="4"/>
        <v>154.62637404580153</v>
      </c>
      <c r="N108" s="19">
        <v>0</v>
      </c>
      <c r="O108" s="19"/>
      <c r="P108" s="19">
        <f t="shared" si="11"/>
        <v>0</v>
      </c>
      <c r="Q108" s="41">
        <v>68</v>
      </c>
      <c r="R108" s="41">
        <v>68</v>
      </c>
    </row>
    <row r="109" spans="1:18" s="20" customFormat="1" ht="22.5" customHeight="1" x14ac:dyDescent="0.2">
      <c r="A109" s="45" t="s">
        <v>277</v>
      </c>
      <c r="B109" s="40" t="s">
        <v>8</v>
      </c>
      <c r="C109" s="42" t="s">
        <v>19</v>
      </c>
      <c r="D109" s="42" t="s">
        <v>93</v>
      </c>
      <c r="E109" s="40" t="s">
        <v>223</v>
      </c>
      <c r="F109" s="41">
        <v>645522</v>
      </c>
      <c r="G109" s="21">
        <v>3504</v>
      </c>
      <c r="H109" s="19">
        <f t="shared" si="12"/>
        <v>184.22431506849315</v>
      </c>
      <c r="I109" s="41">
        <v>161379</v>
      </c>
      <c r="J109" s="41">
        <v>130528.51000000001</v>
      </c>
      <c r="K109" s="41">
        <v>151668.03</v>
      </c>
      <c r="L109" s="21">
        <v>962</v>
      </c>
      <c r="M109" s="19">
        <f t="shared" si="4"/>
        <v>157.65907484407484</v>
      </c>
      <c r="N109" s="19">
        <v>21139.51999999999</v>
      </c>
      <c r="O109" s="19"/>
      <c r="P109" s="19">
        <f t="shared" si="11"/>
        <v>21139.51999999999</v>
      </c>
      <c r="Q109" s="62">
        <v>0</v>
      </c>
      <c r="R109" s="62">
        <v>0</v>
      </c>
    </row>
    <row r="110" spans="1:18" s="20" customFormat="1" ht="19.5" customHeight="1" x14ac:dyDescent="0.2">
      <c r="A110" s="45" t="s">
        <v>278</v>
      </c>
      <c r="B110" s="40" t="s">
        <v>8</v>
      </c>
      <c r="C110" s="42" t="s">
        <v>20</v>
      </c>
      <c r="D110" s="42" t="s">
        <v>94</v>
      </c>
      <c r="E110" s="40" t="s">
        <v>223</v>
      </c>
      <c r="F110" s="41">
        <v>1148577</v>
      </c>
      <c r="G110" s="21">
        <v>27034</v>
      </c>
      <c r="H110" s="19">
        <f t="shared" si="12"/>
        <v>42.486387512021899</v>
      </c>
      <c r="I110" s="41">
        <v>242137</v>
      </c>
      <c r="J110" s="41">
        <v>242136.12</v>
      </c>
      <c r="K110" s="41">
        <v>299969.23</v>
      </c>
      <c r="L110" s="21">
        <v>6530</v>
      </c>
      <c r="M110" s="19">
        <f t="shared" si="4"/>
        <v>45.937094946401224</v>
      </c>
      <c r="N110" s="19">
        <v>57833.109999999986</v>
      </c>
      <c r="O110" s="19"/>
      <c r="P110" s="19">
        <f t="shared" si="11"/>
        <v>57833.109999999986</v>
      </c>
      <c r="Q110" s="41">
        <v>25248</v>
      </c>
      <c r="R110" s="41">
        <v>20624</v>
      </c>
    </row>
    <row r="111" spans="1:18" s="20" customFormat="1" ht="19.5" customHeight="1" x14ac:dyDescent="0.2">
      <c r="A111" s="45" t="s">
        <v>279</v>
      </c>
      <c r="B111" s="40" t="s">
        <v>8</v>
      </c>
      <c r="C111" s="42" t="s">
        <v>9</v>
      </c>
      <c r="D111" s="42" t="s">
        <v>83</v>
      </c>
      <c r="E111" s="40" t="s">
        <v>280</v>
      </c>
      <c r="F111" s="41">
        <v>9960335</v>
      </c>
      <c r="G111" s="21">
        <v>726208</v>
      </c>
      <c r="H111" s="19">
        <f t="shared" si="12"/>
        <v>13.715540175817397</v>
      </c>
      <c r="I111" s="41">
        <v>2509148</v>
      </c>
      <c r="J111" s="41">
        <v>2044798.1900000004</v>
      </c>
      <c r="K111" s="41">
        <v>2110839.8600000003</v>
      </c>
      <c r="L111" s="21">
        <v>274569</v>
      </c>
      <c r="M111" s="19">
        <f t="shared" si="4"/>
        <v>7.6878302357513064</v>
      </c>
      <c r="N111" s="19">
        <v>66041.669999999925</v>
      </c>
      <c r="O111" s="19"/>
      <c r="P111" s="19">
        <f t="shared" si="11"/>
        <v>66041.669999999925</v>
      </c>
      <c r="Q111" s="41">
        <v>21230.85</v>
      </c>
      <c r="R111" s="41">
        <v>20438.849999999999</v>
      </c>
    </row>
    <row r="112" spans="1:18" s="20" customFormat="1" ht="27.75" customHeight="1" x14ac:dyDescent="0.2">
      <c r="A112" s="45" t="s">
        <v>281</v>
      </c>
      <c r="B112" s="40" t="s">
        <v>8</v>
      </c>
      <c r="C112" s="42" t="s">
        <v>10</v>
      </c>
      <c r="D112" s="42" t="s">
        <v>84</v>
      </c>
      <c r="E112" s="40" t="s">
        <v>280</v>
      </c>
      <c r="F112" s="41">
        <v>8089232</v>
      </c>
      <c r="G112" s="21">
        <v>477728</v>
      </c>
      <c r="H112" s="19">
        <f t="shared" si="12"/>
        <v>16.932714850291379</v>
      </c>
      <c r="I112" s="41">
        <v>2023021</v>
      </c>
      <c r="J112" s="41">
        <v>1918854.9099999995</v>
      </c>
      <c r="K112" s="41">
        <v>2597044.3199999998</v>
      </c>
      <c r="L112" s="21">
        <v>334820</v>
      </c>
      <c r="M112" s="19">
        <f t="shared" si="4"/>
        <v>7.7565387969655335</v>
      </c>
      <c r="N112" s="19">
        <v>678189.41000000038</v>
      </c>
      <c r="O112" s="19"/>
      <c r="P112" s="19">
        <f t="shared" si="11"/>
        <v>678189.41000000038</v>
      </c>
      <c r="Q112" s="41">
        <v>4592</v>
      </c>
      <c r="R112" s="41">
        <v>3124</v>
      </c>
    </row>
    <row r="113" spans="1:18" s="20" customFormat="1" ht="19.5" customHeight="1" x14ac:dyDescent="0.2">
      <c r="A113" s="45" t="s">
        <v>282</v>
      </c>
      <c r="B113" s="40" t="s">
        <v>8</v>
      </c>
      <c r="C113" s="42" t="s">
        <v>24</v>
      </c>
      <c r="D113" s="42" t="s">
        <v>96</v>
      </c>
      <c r="E113" s="40" t="s">
        <v>24</v>
      </c>
      <c r="F113" s="41">
        <v>3319</v>
      </c>
      <c r="G113" s="21">
        <v>96</v>
      </c>
      <c r="H113" s="19">
        <f t="shared" si="12"/>
        <v>34.572916666666664</v>
      </c>
      <c r="I113" s="41">
        <v>831</v>
      </c>
      <c r="J113" s="41">
        <v>815.02</v>
      </c>
      <c r="K113" s="41">
        <v>815.02</v>
      </c>
      <c r="L113" s="21">
        <v>24</v>
      </c>
      <c r="M113" s="19">
        <f t="shared" si="4"/>
        <v>33.959166666666668</v>
      </c>
      <c r="N113" s="19">
        <v>0</v>
      </c>
      <c r="O113" s="19"/>
      <c r="P113" s="19">
        <f t="shared" si="11"/>
        <v>0</v>
      </c>
      <c r="Q113" s="41">
        <v>76</v>
      </c>
      <c r="R113" s="41">
        <v>76</v>
      </c>
    </row>
    <row r="114" spans="1:18" s="20" customFormat="1" ht="19.5" customHeight="1" x14ac:dyDescent="0.2">
      <c r="A114" s="45" t="s">
        <v>329</v>
      </c>
      <c r="B114" s="40" t="s">
        <v>8</v>
      </c>
      <c r="C114" s="42" t="s">
        <v>327</v>
      </c>
      <c r="D114" s="42" t="s">
        <v>328</v>
      </c>
      <c r="E114" s="40" t="s">
        <v>223</v>
      </c>
      <c r="F114" s="41">
        <v>73835</v>
      </c>
      <c r="G114" s="21">
        <v>275</v>
      </c>
      <c r="H114" s="19">
        <f t="shared" si="12"/>
        <v>268.4909090909091</v>
      </c>
      <c r="I114" s="41">
        <v>18462</v>
      </c>
      <c r="J114" s="41">
        <v>8763.1</v>
      </c>
      <c r="K114" s="41">
        <v>8763.1</v>
      </c>
      <c r="L114" s="21">
        <v>35</v>
      </c>
      <c r="M114" s="19">
        <f t="shared" si="4"/>
        <v>250.37428571428572</v>
      </c>
      <c r="N114" s="19">
        <v>0</v>
      </c>
      <c r="O114" s="19"/>
      <c r="P114" s="19">
        <f t="shared" si="11"/>
        <v>0</v>
      </c>
      <c r="Q114" s="41"/>
      <c r="R114" s="41"/>
    </row>
    <row r="115" spans="1:18" s="25" customFormat="1" ht="27" customHeight="1" x14ac:dyDescent="0.2">
      <c r="A115" s="22">
        <v>6</v>
      </c>
      <c r="B115" s="64" t="s">
        <v>283</v>
      </c>
      <c r="C115" s="64"/>
      <c r="D115" s="13" t="s">
        <v>33</v>
      </c>
      <c r="E115" s="13"/>
      <c r="F115" s="34">
        <f>SUM(F116:F149)</f>
        <v>70233039</v>
      </c>
      <c r="G115" s="24"/>
      <c r="H115" s="24"/>
      <c r="I115" s="34">
        <f>SUM(I116:I144)</f>
        <v>0</v>
      </c>
      <c r="J115" s="34">
        <f t="shared" ref="J115:L115" si="13">SUM(J116:J149)</f>
        <v>17096171.390000001</v>
      </c>
      <c r="K115" s="34">
        <f t="shared" si="13"/>
        <v>17096171.390000001</v>
      </c>
      <c r="L115" s="34">
        <f t="shared" si="13"/>
        <v>105197</v>
      </c>
      <c r="M115" s="24"/>
      <c r="N115" s="34"/>
      <c r="O115" s="34"/>
      <c r="P115" s="34">
        <f>SUM(P116:P144)</f>
        <v>0</v>
      </c>
      <c r="Q115" s="34">
        <f t="shared" ref="Q115:R115" si="14">SUM(Q116:Q149)</f>
        <v>386668</v>
      </c>
      <c r="R115" s="34">
        <f t="shared" si="14"/>
        <v>386668</v>
      </c>
    </row>
    <row r="116" spans="1:18" s="20" customFormat="1" ht="51" customHeight="1" x14ac:dyDescent="0.2">
      <c r="A116" s="45" t="s">
        <v>284</v>
      </c>
      <c r="B116" s="35" t="s">
        <v>283</v>
      </c>
      <c r="C116" s="40" t="s">
        <v>21</v>
      </c>
      <c r="D116" s="40" t="s">
        <v>95</v>
      </c>
      <c r="E116" s="40"/>
      <c r="F116" s="41">
        <v>909093</v>
      </c>
      <c r="G116" s="21"/>
      <c r="H116" s="41"/>
      <c r="I116" s="41"/>
      <c r="J116" s="41">
        <f>K116</f>
        <v>211274.27000000002</v>
      </c>
      <c r="K116" s="41">
        <v>211274.27000000002</v>
      </c>
      <c r="L116" s="21">
        <v>5884</v>
      </c>
      <c r="M116" s="19">
        <f>K116/L116</f>
        <v>35.906572059823255</v>
      </c>
      <c r="N116" s="41"/>
      <c r="O116" s="41"/>
      <c r="P116" s="19"/>
      <c r="Q116" s="41">
        <v>1597</v>
      </c>
      <c r="R116" s="41">
        <v>1597</v>
      </c>
    </row>
    <row r="117" spans="1:18" s="20" customFormat="1" ht="51" customHeight="1" x14ac:dyDescent="0.2">
      <c r="A117" s="45" t="s">
        <v>285</v>
      </c>
      <c r="B117" s="35" t="s">
        <v>283</v>
      </c>
      <c r="C117" s="42" t="s">
        <v>422</v>
      </c>
      <c r="D117" s="42" t="s">
        <v>423</v>
      </c>
      <c r="E117" s="40"/>
      <c r="F117" s="19">
        <v>8273871</v>
      </c>
      <c r="G117" s="18"/>
      <c r="H117" s="41"/>
      <c r="I117" s="19"/>
      <c r="J117" s="41">
        <f>K117</f>
        <v>1692421.34</v>
      </c>
      <c r="K117" s="41">
        <f>1692421.34</f>
        <v>1692421.34</v>
      </c>
      <c r="L117" s="18">
        <f>32525+18</f>
        <v>32543</v>
      </c>
      <c r="M117" s="19">
        <f>K117/L117</f>
        <v>52.005695233998097</v>
      </c>
      <c r="N117" s="19"/>
      <c r="O117" s="19"/>
      <c r="P117" s="19"/>
      <c r="Q117" s="41">
        <f>3470</f>
        <v>3470</v>
      </c>
      <c r="R117" s="41">
        <f>3470</f>
        <v>3470</v>
      </c>
    </row>
    <row r="118" spans="1:18" s="20" customFormat="1" ht="51" customHeight="1" x14ac:dyDescent="0.2">
      <c r="A118" s="45" t="s">
        <v>286</v>
      </c>
      <c r="B118" s="35" t="s">
        <v>283</v>
      </c>
      <c r="C118" s="42" t="s">
        <v>16</v>
      </c>
      <c r="D118" s="42" t="s">
        <v>90</v>
      </c>
      <c r="E118" s="40"/>
      <c r="F118" s="41">
        <v>2567833</v>
      </c>
      <c r="G118" s="21"/>
      <c r="H118" s="41"/>
      <c r="I118" s="41"/>
      <c r="J118" s="41">
        <f>K118</f>
        <v>715416.80999999994</v>
      </c>
      <c r="K118" s="41">
        <v>715416.80999999994</v>
      </c>
      <c r="L118" s="21">
        <v>299</v>
      </c>
      <c r="M118" s="19">
        <f>K118/L118</f>
        <v>2392.6983612040131</v>
      </c>
      <c r="N118" s="41"/>
      <c r="O118" s="41"/>
      <c r="P118" s="41"/>
      <c r="Q118" s="41">
        <v>16</v>
      </c>
      <c r="R118" s="41">
        <v>16</v>
      </c>
    </row>
    <row r="119" spans="1:18" s="20" customFormat="1" ht="51" customHeight="1" x14ac:dyDescent="0.2">
      <c r="A119" s="45" t="s">
        <v>287</v>
      </c>
      <c r="B119" s="35" t="s">
        <v>283</v>
      </c>
      <c r="C119" s="42" t="s">
        <v>28</v>
      </c>
      <c r="D119" s="42" t="s">
        <v>100</v>
      </c>
      <c r="E119" s="40"/>
      <c r="F119" s="41">
        <v>183</v>
      </c>
      <c r="G119" s="21"/>
      <c r="H119" s="41"/>
      <c r="I119" s="41"/>
      <c r="J119" s="41">
        <f t="shared" ref="J119:J138" si="15">K119</f>
        <v>67.739999999999995</v>
      </c>
      <c r="K119" s="41">
        <v>67.739999999999995</v>
      </c>
      <c r="L119" s="21"/>
      <c r="M119" s="19"/>
      <c r="N119" s="41"/>
      <c r="O119" s="41"/>
      <c r="P119" s="41"/>
      <c r="Q119" s="41">
        <v>3</v>
      </c>
      <c r="R119" s="41">
        <v>3</v>
      </c>
    </row>
    <row r="120" spans="1:18" s="20" customFormat="1" ht="51" customHeight="1" x14ac:dyDescent="0.2">
      <c r="A120" s="45" t="s">
        <v>288</v>
      </c>
      <c r="B120" s="35" t="s">
        <v>283</v>
      </c>
      <c r="C120" s="42" t="s">
        <v>29</v>
      </c>
      <c r="D120" s="42" t="s">
        <v>101</v>
      </c>
      <c r="E120" s="40"/>
      <c r="F120" s="41">
        <v>96635</v>
      </c>
      <c r="G120" s="21"/>
      <c r="H120" s="41"/>
      <c r="I120" s="41"/>
      <c r="J120" s="41">
        <f t="shared" si="15"/>
        <v>63957.45</v>
      </c>
      <c r="K120" s="41">
        <v>63957.45</v>
      </c>
      <c r="L120" s="21">
        <v>59</v>
      </c>
      <c r="M120" s="41"/>
      <c r="N120" s="41"/>
      <c r="O120" s="41"/>
      <c r="P120" s="41"/>
      <c r="Q120" s="41">
        <v>208</v>
      </c>
      <c r="R120" s="41">
        <v>208</v>
      </c>
    </row>
    <row r="121" spans="1:18" s="20" customFormat="1" ht="51" customHeight="1" x14ac:dyDescent="0.2">
      <c r="A121" s="45" t="s">
        <v>289</v>
      </c>
      <c r="B121" s="35" t="s">
        <v>283</v>
      </c>
      <c r="C121" s="42" t="s">
        <v>322</v>
      </c>
      <c r="D121" s="42" t="s">
        <v>321</v>
      </c>
      <c r="E121" s="40"/>
      <c r="F121" s="21"/>
      <c r="G121" s="21"/>
      <c r="H121" s="41"/>
      <c r="I121" s="41"/>
      <c r="J121" s="41">
        <f t="shared" si="15"/>
        <v>55.31</v>
      </c>
      <c r="K121" s="41">
        <v>55.31</v>
      </c>
      <c r="L121" s="21">
        <v>41</v>
      </c>
      <c r="M121" s="41"/>
      <c r="N121" s="41"/>
      <c r="O121" s="41"/>
      <c r="P121" s="41"/>
      <c r="Q121" s="41"/>
      <c r="R121" s="41"/>
    </row>
    <row r="122" spans="1:18" s="20" customFormat="1" ht="51" customHeight="1" x14ac:dyDescent="0.2">
      <c r="A122" s="45" t="s">
        <v>290</v>
      </c>
      <c r="B122" s="35" t="s">
        <v>283</v>
      </c>
      <c r="C122" s="42" t="s">
        <v>27</v>
      </c>
      <c r="D122" s="42" t="s">
        <v>99</v>
      </c>
      <c r="E122" s="40"/>
      <c r="F122" s="41">
        <v>45332</v>
      </c>
      <c r="G122" s="21"/>
      <c r="H122" s="41"/>
      <c r="I122" s="41"/>
      <c r="J122" s="41">
        <f t="shared" si="15"/>
        <v>9871.36</v>
      </c>
      <c r="K122" s="41">
        <v>9871.36</v>
      </c>
      <c r="L122" s="21">
        <v>242</v>
      </c>
      <c r="M122" s="41">
        <f>K122/L122</f>
        <v>40.790743801652894</v>
      </c>
      <c r="N122" s="41"/>
      <c r="O122" s="41"/>
      <c r="P122" s="41"/>
      <c r="Q122" s="41">
        <v>908</v>
      </c>
      <c r="R122" s="41">
        <v>908</v>
      </c>
    </row>
    <row r="123" spans="1:18" s="20" customFormat="1" ht="51" customHeight="1" x14ac:dyDescent="0.2">
      <c r="A123" s="45" t="s">
        <v>291</v>
      </c>
      <c r="B123" s="35" t="s">
        <v>283</v>
      </c>
      <c r="C123" s="44" t="s">
        <v>23</v>
      </c>
      <c r="D123" s="42" t="s">
        <v>121</v>
      </c>
      <c r="E123" s="40"/>
      <c r="F123" s="41">
        <v>4974455</v>
      </c>
      <c r="G123" s="21"/>
      <c r="H123" s="41"/>
      <c r="I123" s="41"/>
      <c r="J123" s="41">
        <f t="shared" si="15"/>
        <v>1235265.27</v>
      </c>
      <c r="K123" s="41">
        <v>1235265.27</v>
      </c>
      <c r="L123" s="21"/>
      <c r="M123" s="41"/>
      <c r="N123" s="41"/>
      <c r="O123" s="41"/>
      <c r="P123" s="41"/>
      <c r="Q123" s="41">
        <v>7120</v>
      </c>
      <c r="R123" s="41">
        <v>7120</v>
      </c>
    </row>
    <row r="124" spans="1:18" s="20" customFormat="1" ht="51" customHeight="1" x14ac:dyDescent="0.2">
      <c r="A124" s="45" t="s">
        <v>293</v>
      </c>
      <c r="B124" s="35" t="s">
        <v>283</v>
      </c>
      <c r="C124" s="42" t="s">
        <v>22</v>
      </c>
      <c r="D124" s="42" t="s">
        <v>120</v>
      </c>
      <c r="E124" s="40"/>
      <c r="F124" s="41">
        <v>2995465</v>
      </c>
      <c r="G124" s="21"/>
      <c r="H124" s="41"/>
      <c r="I124" s="41"/>
      <c r="J124" s="41">
        <f t="shared" si="15"/>
        <v>873274.99</v>
      </c>
      <c r="K124" s="41">
        <v>873274.99</v>
      </c>
      <c r="L124" s="21"/>
      <c r="M124" s="41"/>
      <c r="N124" s="41"/>
      <c r="O124" s="41"/>
      <c r="P124" s="41"/>
      <c r="Q124" s="41">
        <v>4485</v>
      </c>
      <c r="R124" s="41">
        <v>4485</v>
      </c>
    </row>
    <row r="125" spans="1:18" s="20" customFormat="1" ht="51" customHeight="1" x14ac:dyDescent="0.2">
      <c r="A125" s="53" t="s">
        <v>295</v>
      </c>
      <c r="B125" s="35" t="s">
        <v>283</v>
      </c>
      <c r="C125" s="48" t="s">
        <v>325</v>
      </c>
      <c r="D125" s="42" t="s">
        <v>326</v>
      </c>
      <c r="E125" s="40"/>
      <c r="F125" s="41"/>
      <c r="G125" s="21"/>
      <c r="H125" s="41"/>
      <c r="I125" s="41"/>
      <c r="J125" s="41">
        <v>5116.7299999999987</v>
      </c>
      <c r="K125" s="41">
        <v>5116.7299999999987</v>
      </c>
      <c r="L125" s="21"/>
      <c r="M125" s="41"/>
      <c r="N125" s="41"/>
      <c r="O125" s="41"/>
      <c r="P125" s="41"/>
      <c r="Q125" s="41">
        <v>664</v>
      </c>
      <c r="R125" s="41">
        <v>664</v>
      </c>
    </row>
    <row r="126" spans="1:18" s="20" customFormat="1" ht="48" customHeight="1" x14ac:dyDescent="0.2">
      <c r="A126" s="53" t="s">
        <v>349</v>
      </c>
      <c r="B126" s="35" t="s">
        <v>283</v>
      </c>
      <c r="C126" s="42" t="s">
        <v>292</v>
      </c>
      <c r="D126" s="42" t="s">
        <v>122</v>
      </c>
      <c r="E126" s="40"/>
      <c r="F126" s="41">
        <v>5892477</v>
      </c>
      <c r="G126" s="21"/>
      <c r="H126" s="41"/>
      <c r="I126" s="41"/>
      <c r="J126" s="41">
        <f t="shared" si="15"/>
        <v>1587640.3799999997</v>
      </c>
      <c r="K126" s="41">
        <v>1587640.3799999997</v>
      </c>
      <c r="L126" s="21"/>
      <c r="M126" s="41"/>
      <c r="N126" s="41"/>
      <c r="O126" s="41"/>
      <c r="P126" s="41"/>
      <c r="Q126" s="41">
        <v>21306</v>
      </c>
      <c r="R126" s="41">
        <v>21306</v>
      </c>
    </row>
    <row r="127" spans="1:18" s="20" customFormat="1" ht="48" customHeight="1" x14ac:dyDescent="0.2">
      <c r="A127" s="45" t="s">
        <v>350</v>
      </c>
      <c r="B127" s="35" t="s">
        <v>283</v>
      </c>
      <c r="C127" s="42" t="s">
        <v>294</v>
      </c>
      <c r="D127" s="40" t="s">
        <v>119</v>
      </c>
      <c r="E127" s="40"/>
      <c r="F127" s="41">
        <v>2465</v>
      </c>
      <c r="G127" s="21"/>
      <c r="H127" s="41"/>
      <c r="I127" s="41"/>
      <c r="J127" s="41">
        <f t="shared" si="15"/>
        <v>290.18</v>
      </c>
      <c r="K127" s="41">
        <v>290.18</v>
      </c>
      <c r="L127" s="21">
        <v>9</v>
      </c>
      <c r="M127" s="41">
        <f>K127/L127</f>
        <v>32.242222222222225</v>
      </c>
      <c r="N127" s="41"/>
      <c r="O127" s="41"/>
      <c r="P127" s="41"/>
      <c r="Q127" s="41">
        <v>8</v>
      </c>
      <c r="R127" s="41">
        <v>8</v>
      </c>
    </row>
    <row r="128" spans="1:18" s="20" customFormat="1" ht="48" customHeight="1" x14ac:dyDescent="0.2">
      <c r="A128" s="45" t="s">
        <v>297</v>
      </c>
      <c r="B128" s="35" t="s">
        <v>283</v>
      </c>
      <c r="C128" s="42" t="s">
        <v>296</v>
      </c>
      <c r="D128" s="42" t="s">
        <v>118</v>
      </c>
      <c r="E128" s="40"/>
      <c r="F128" s="41">
        <v>5504864</v>
      </c>
      <c r="G128" s="21"/>
      <c r="H128" s="41"/>
      <c r="I128" s="41"/>
      <c r="J128" s="41">
        <f t="shared" si="15"/>
        <v>1370895.62</v>
      </c>
      <c r="K128" s="41">
        <v>1370895.62</v>
      </c>
      <c r="L128" s="21">
        <v>860</v>
      </c>
      <c r="M128" s="41">
        <f>K128/L128</f>
        <v>1594.0646744186047</v>
      </c>
      <c r="N128" s="41"/>
      <c r="O128" s="41"/>
      <c r="P128" s="41"/>
      <c r="Q128" s="41">
        <v>0</v>
      </c>
      <c r="R128" s="41">
        <v>0</v>
      </c>
    </row>
    <row r="129" spans="1:18" s="20" customFormat="1" ht="48" customHeight="1" x14ac:dyDescent="0.2">
      <c r="A129" s="45" t="s">
        <v>351</v>
      </c>
      <c r="B129" s="35" t="s">
        <v>283</v>
      </c>
      <c r="C129" s="42" t="s">
        <v>345</v>
      </c>
      <c r="D129" s="42" t="s">
        <v>344</v>
      </c>
      <c r="E129" s="40"/>
      <c r="F129" s="41">
        <v>51091</v>
      </c>
      <c r="G129" s="21"/>
      <c r="H129" s="41"/>
      <c r="I129" s="41"/>
      <c r="J129" s="41">
        <f t="shared" si="15"/>
        <v>12851.81</v>
      </c>
      <c r="K129" s="41">
        <v>12851.81</v>
      </c>
      <c r="L129" s="21">
        <v>1092</v>
      </c>
      <c r="M129" s="41">
        <f>K129/L129</f>
        <v>11.769056776556775</v>
      </c>
      <c r="N129" s="41"/>
      <c r="O129" s="41"/>
      <c r="P129" s="41"/>
      <c r="Q129" s="41">
        <v>0</v>
      </c>
      <c r="R129" s="41">
        <v>0</v>
      </c>
    </row>
    <row r="130" spans="1:18" s="20" customFormat="1" ht="47.25" customHeight="1" x14ac:dyDescent="0.2">
      <c r="A130" s="45" t="s">
        <v>352</v>
      </c>
      <c r="B130" s="35" t="s">
        <v>283</v>
      </c>
      <c r="C130" s="42" t="s">
        <v>420</v>
      </c>
      <c r="D130" s="42" t="s">
        <v>123</v>
      </c>
      <c r="E130" s="40"/>
      <c r="F130" s="41">
        <v>89007</v>
      </c>
      <c r="G130" s="21"/>
      <c r="H130" s="41"/>
      <c r="I130" s="41"/>
      <c r="J130" s="41">
        <f t="shared" si="15"/>
        <v>2646.79</v>
      </c>
      <c r="K130" s="41">
        <v>2646.79</v>
      </c>
      <c r="L130" s="21">
        <v>966</v>
      </c>
      <c r="M130" s="41">
        <f>K130/L130</f>
        <v>2.7399482401656314</v>
      </c>
      <c r="N130" s="41"/>
      <c r="O130" s="41"/>
      <c r="P130" s="41"/>
      <c r="Q130" s="41">
        <v>0</v>
      </c>
      <c r="R130" s="41">
        <v>0</v>
      </c>
    </row>
    <row r="131" spans="1:18" s="20" customFormat="1" ht="47.25" customHeight="1" x14ac:dyDescent="0.2">
      <c r="A131" s="53" t="s">
        <v>298</v>
      </c>
      <c r="B131" s="35" t="s">
        <v>283</v>
      </c>
      <c r="C131" s="42" t="s">
        <v>25</v>
      </c>
      <c r="D131" s="42" t="s">
        <v>97</v>
      </c>
      <c r="E131" s="40"/>
      <c r="F131" s="41">
        <v>884700</v>
      </c>
      <c r="G131" s="21"/>
      <c r="H131" s="41"/>
      <c r="I131" s="41"/>
      <c r="J131" s="41">
        <f t="shared" si="15"/>
        <v>207093.69999999998</v>
      </c>
      <c r="K131" s="41">
        <v>207093.69999999998</v>
      </c>
      <c r="L131" s="21">
        <v>7319</v>
      </c>
      <c r="M131" s="41">
        <f t="shared" ref="M131:M137" si="16">K131/L131</f>
        <v>28.295354556633416</v>
      </c>
      <c r="N131" s="41"/>
      <c r="O131" s="41"/>
      <c r="P131" s="41"/>
      <c r="Q131" s="41">
        <v>0</v>
      </c>
      <c r="R131" s="41">
        <v>0</v>
      </c>
    </row>
    <row r="132" spans="1:18" s="20" customFormat="1" ht="47.25" customHeight="1" x14ac:dyDescent="0.2">
      <c r="A132" s="45" t="s">
        <v>299</v>
      </c>
      <c r="B132" s="35" t="s">
        <v>283</v>
      </c>
      <c r="C132" s="42" t="s">
        <v>305</v>
      </c>
      <c r="D132" s="42" t="s">
        <v>98</v>
      </c>
      <c r="E132" s="40"/>
      <c r="F132" s="41">
        <v>220255</v>
      </c>
      <c r="G132" s="21"/>
      <c r="H132" s="41"/>
      <c r="I132" s="41"/>
      <c r="J132" s="41">
        <f t="shared" si="15"/>
        <v>70795.16</v>
      </c>
      <c r="K132" s="41">
        <v>70795.16</v>
      </c>
      <c r="L132" s="21">
        <v>21078</v>
      </c>
      <c r="M132" s="41">
        <f t="shared" si="16"/>
        <v>3.3587228389790305</v>
      </c>
      <c r="N132" s="41"/>
      <c r="O132" s="41"/>
      <c r="P132" s="41"/>
      <c r="Q132" s="41">
        <v>88</v>
      </c>
      <c r="R132" s="41">
        <v>88</v>
      </c>
    </row>
    <row r="133" spans="1:18" s="20" customFormat="1" ht="51.75" customHeight="1" x14ac:dyDescent="0.2">
      <c r="A133" s="45" t="s">
        <v>300</v>
      </c>
      <c r="B133" s="35" t="s">
        <v>283</v>
      </c>
      <c r="C133" s="42" t="s">
        <v>418</v>
      </c>
      <c r="D133" s="42" t="s">
        <v>419</v>
      </c>
      <c r="E133" s="40"/>
      <c r="F133" s="41">
        <v>91095</v>
      </c>
      <c r="G133" s="21"/>
      <c r="H133" s="41"/>
      <c r="I133" s="41"/>
      <c r="J133" s="41">
        <f t="shared" si="15"/>
        <v>26343.439999999995</v>
      </c>
      <c r="K133" s="41">
        <v>26343.439999999995</v>
      </c>
      <c r="L133" s="21">
        <v>153</v>
      </c>
      <c r="M133" s="41">
        <f>K133/L133</f>
        <v>172.17934640522873</v>
      </c>
      <c r="N133" s="41"/>
      <c r="O133" s="41"/>
      <c r="P133" s="41"/>
      <c r="Q133" s="41">
        <v>0</v>
      </c>
      <c r="R133" s="41">
        <v>0</v>
      </c>
    </row>
    <row r="134" spans="1:18" s="20" customFormat="1" ht="51.75" customHeight="1" x14ac:dyDescent="0.2">
      <c r="A134" s="45" t="s">
        <v>301</v>
      </c>
      <c r="B134" s="35" t="s">
        <v>283</v>
      </c>
      <c r="C134" s="42" t="s">
        <v>346</v>
      </c>
      <c r="D134" s="42" t="s">
        <v>65</v>
      </c>
      <c r="E134" s="40"/>
      <c r="F134" s="41">
        <v>194998</v>
      </c>
      <c r="G134" s="21"/>
      <c r="H134" s="41"/>
      <c r="I134" s="41"/>
      <c r="J134" s="41">
        <f t="shared" si="15"/>
        <v>52124.47</v>
      </c>
      <c r="K134" s="41">
        <v>52124.47</v>
      </c>
      <c r="L134" s="21">
        <v>88</v>
      </c>
      <c r="M134" s="41">
        <f t="shared" si="16"/>
        <v>592.32352272727269</v>
      </c>
      <c r="N134" s="41"/>
      <c r="O134" s="41"/>
      <c r="P134" s="41"/>
      <c r="Q134" s="41"/>
      <c r="R134" s="41"/>
    </row>
    <row r="135" spans="1:18" s="20" customFormat="1" ht="51.75" customHeight="1" x14ac:dyDescent="0.2">
      <c r="A135" s="45" t="s">
        <v>302</v>
      </c>
      <c r="B135" s="35" t="s">
        <v>283</v>
      </c>
      <c r="C135" s="42" t="s">
        <v>31</v>
      </c>
      <c r="D135" s="42" t="s">
        <v>129</v>
      </c>
      <c r="E135" s="40"/>
      <c r="F135" s="41">
        <v>211041</v>
      </c>
      <c r="G135" s="21"/>
      <c r="H135" s="41"/>
      <c r="I135" s="41"/>
      <c r="J135" s="41">
        <f t="shared" si="15"/>
        <v>49276.800000000003</v>
      </c>
      <c r="K135" s="41">
        <v>49276.800000000003</v>
      </c>
      <c r="L135" s="21">
        <v>186</v>
      </c>
      <c r="M135" s="41">
        <f t="shared" si="16"/>
        <v>264.92903225806452</v>
      </c>
      <c r="N135" s="41"/>
      <c r="O135" s="41"/>
      <c r="P135" s="41"/>
      <c r="Q135" s="41">
        <v>0</v>
      </c>
      <c r="R135" s="41">
        <v>0</v>
      </c>
    </row>
    <row r="136" spans="1:18" s="20" customFormat="1" ht="51.75" customHeight="1" x14ac:dyDescent="0.2">
      <c r="A136" s="45" t="s">
        <v>303</v>
      </c>
      <c r="B136" s="35" t="s">
        <v>283</v>
      </c>
      <c r="C136" s="42" t="s">
        <v>309</v>
      </c>
      <c r="D136" s="42" t="s">
        <v>117</v>
      </c>
      <c r="E136" s="40"/>
      <c r="F136" s="41">
        <v>14470592</v>
      </c>
      <c r="G136" s="21"/>
      <c r="H136" s="41"/>
      <c r="I136" s="41"/>
      <c r="J136" s="41">
        <f t="shared" si="15"/>
        <v>3253856.9099999997</v>
      </c>
      <c r="K136" s="41">
        <v>3253856.9099999997</v>
      </c>
      <c r="L136" s="21">
        <v>17772</v>
      </c>
      <c r="M136" s="41">
        <f t="shared" si="16"/>
        <v>183.08895509790679</v>
      </c>
      <c r="N136" s="41"/>
      <c r="O136" s="41"/>
      <c r="P136" s="41"/>
      <c r="Q136" s="41">
        <v>117145</v>
      </c>
      <c r="R136" s="41">
        <v>117145</v>
      </c>
    </row>
    <row r="137" spans="1:18" s="20" customFormat="1" ht="51.75" customHeight="1" x14ac:dyDescent="0.2">
      <c r="A137" s="45" t="s">
        <v>304</v>
      </c>
      <c r="B137" s="35" t="s">
        <v>283</v>
      </c>
      <c r="C137" s="42" t="s">
        <v>427</v>
      </c>
      <c r="D137" s="42" t="s">
        <v>426</v>
      </c>
      <c r="E137" s="40"/>
      <c r="F137" s="41">
        <v>3392708</v>
      </c>
      <c r="G137" s="21"/>
      <c r="H137" s="41"/>
      <c r="I137" s="41"/>
      <c r="J137" s="41">
        <f t="shared" si="15"/>
        <v>733683.26</v>
      </c>
      <c r="K137" s="41">
        <f>733167.26+516</f>
        <v>733683.26</v>
      </c>
      <c r="L137" s="21">
        <v>12948</v>
      </c>
      <c r="M137" s="41">
        <f t="shared" si="16"/>
        <v>56.663829162805065</v>
      </c>
      <c r="N137" s="41"/>
      <c r="O137" s="41"/>
      <c r="P137" s="41"/>
      <c r="Q137" s="41">
        <f>49693+126</f>
        <v>49819</v>
      </c>
      <c r="R137" s="41">
        <f>49693+126</f>
        <v>49819</v>
      </c>
    </row>
    <row r="138" spans="1:18" s="20" customFormat="1" ht="51.75" customHeight="1" x14ac:dyDescent="0.2">
      <c r="A138" s="45" t="s">
        <v>306</v>
      </c>
      <c r="B138" s="35" t="s">
        <v>283</v>
      </c>
      <c r="C138" s="48" t="s">
        <v>30</v>
      </c>
      <c r="D138" s="42" t="s">
        <v>127</v>
      </c>
      <c r="E138" s="40"/>
      <c r="F138" s="41">
        <v>17391790</v>
      </c>
      <c r="G138" s="21"/>
      <c r="H138" s="41"/>
      <c r="I138" s="41"/>
      <c r="J138" s="41">
        <f t="shared" si="15"/>
        <v>4359830.3</v>
      </c>
      <c r="K138" s="41">
        <v>4359830.3</v>
      </c>
      <c r="L138" s="21"/>
      <c r="M138" s="41"/>
      <c r="N138" s="41"/>
      <c r="O138" s="41"/>
      <c r="P138" s="41"/>
      <c r="Q138" s="41">
        <v>168248</v>
      </c>
      <c r="R138" s="41">
        <v>168248</v>
      </c>
    </row>
    <row r="139" spans="1:18" s="20" customFormat="1" ht="51.75" customHeight="1" x14ac:dyDescent="0.2">
      <c r="A139" s="45" t="s">
        <v>341</v>
      </c>
      <c r="B139" s="46" t="s">
        <v>283</v>
      </c>
      <c r="C139" s="47" t="s">
        <v>313</v>
      </c>
      <c r="D139" s="44" t="s">
        <v>124</v>
      </c>
      <c r="E139" s="40"/>
      <c r="F139" s="41"/>
      <c r="G139" s="21"/>
      <c r="H139" s="41"/>
      <c r="I139" s="41"/>
      <c r="J139" s="41">
        <v>93847.160000000033</v>
      </c>
      <c r="K139" s="41">
        <v>93847.160000000033</v>
      </c>
      <c r="L139" s="21"/>
      <c r="M139" s="41"/>
      <c r="N139" s="41"/>
      <c r="O139" s="41"/>
      <c r="P139" s="41"/>
      <c r="Q139" s="41">
        <v>5886</v>
      </c>
      <c r="R139" s="41">
        <v>5886</v>
      </c>
    </row>
    <row r="140" spans="1:18" s="20" customFormat="1" ht="51.75" customHeight="1" x14ac:dyDescent="0.2">
      <c r="A140" s="45" t="s">
        <v>307</v>
      </c>
      <c r="B140" s="46" t="s">
        <v>283</v>
      </c>
      <c r="C140" s="47" t="s">
        <v>26</v>
      </c>
      <c r="D140" s="44" t="s">
        <v>126</v>
      </c>
      <c r="E140" s="40"/>
      <c r="F140" s="41"/>
      <c r="G140" s="21"/>
      <c r="H140" s="41"/>
      <c r="I140" s="41"/>
      <c r="J140" s="41">
        <v>26426.979999999996</v>
      </c>
      <c r="K140" s="41">
        <v>26426.979999999996</v>
      </c>
      <c r="L140" s="21"/>
      <c r="M140" s="41"/>
      <c r="N140" s="41"/>
      <c r="O140" s="41"/>
      <c r="P140" s="41"/>
      <c r="Q140" s="41">
        <v>0</v>
      </c>
      <c r="R140" s="41">
        <v>0</v>
      </c>
    </row>
    <row r="141" spans="1:18" s="20" customFormat="1" ht="51.75" customHeight="1" x14ac:dyDescent="0.2">
      <c r="A141" s="45" t="s">
        <v>308</v>
      </c>
      <c r="B141" s="46" t="s">
        <v>283</v>
      </c>
      <c r="C141" s="47" t="s">
        <v>316</v>
      </c>
      <c r="D141" s="44" t="s">
        <v>128</v>
      </c>
      <c r="E141" s="40"/>
      <c r="F141" s="41"/>
      <c r="G141" s="21"/>
      <c r="H141" s="41"/>
      <c r="I141" s="41"/>
      <c r="J141" s="41">
        <v>42634.619999999995</v>
      </c>
      <c r="K141" s="41">
        <v>42634.619999999995</v>
      </c>
      <c r="L141" s="21"/>
      <c r="M141" s="41"/>
      <c r="N141" s="41"/>
      <c r="O141" s="41"/>
      <c r="P141" s="41"/>
      <c r="Q141" s="41">
        <v>1846</v>
      </c>
      <c r="R141" s="41">
        <v>1846</v>
      </c>
    </row>
    <row r="142" spans="1:18" s="20" customFormat="1" ht="51.75" customHeight="1" x14ac:dyDescent="0.2">
      <c r="A142" s="45" t="s">
        <v>310</v>
      </c>
      <c r="B142" s="46" t="s">
        <v>283</v>
      </c>
      <c r="C142" s="44" t="s">
        <v>317</v>
      </c>
      <c r="D142" s="44" t="s">
        <v>125</v>
      </c>
      <c r="E142" s="40"/>
      <c r="F142" s="41"/>
      <c r="G142" s="21"/>
      <c r="H142" s="41"/>
      <c r="I142" s="41"/>
      <c r="J142" s="41">
        <v>89872.589999999982</v>
      </c>
      <c r="K142" s="41">
        <v>89872.589999999982</v>
      </c>
      <c r="L142" s="21"/>
      <c r="M142" s="41"/>
      <c r="N142" s="41"/>
      <c r="O142" s="41"/>
      <c r="P142" s="41"/>
      <c r="Q142" s="41">
        <v>1897</v>
      </c>
      <c r="R142" s="41">
        <v>1897</v>
      </c>
    </row>
    <row r="143" spans="1:18" s="20" customFormat="1" ht="51" customHeight="1" x14ac:dyDescent="0.2">
      <c r="A143" s="45" t="s">
        <v>311</v>
      </c>
      <c r="B143" s="46" t="s">
        <v>283</v>
      </c>
      <c r="C143" s="44" t="s">
        <v>421</v>
      </c>
      <c r="D143" s="44" t="s">
        <v>318</v>
      </c>
      <c r="E143" s="40"/>
      <c r="F143" s="41">
        <v>952</v>
      </c>
      <c r="G143" s="21"/>
      <c r="H143" s="41"/>
      <c r="I143" s="41"/>
      <c r="J143" s="41">
        <f t="shared" ref="J143:J148" si="17">K143</f>
        <v>2815.5499999999997</v>
      </c>
      <c r="K143" s="41">
        <v>2815.5499999999997</v>
      </c>
      <c r="L143" s="21"/>
      <c r="M143" s="41"/>
      <c r="N143" s="41"/>
      <c r="O143" s="41"/>
      <c r="P143" s="41"/>
      <c r="Q143" s="41"/>
      <c r="R143" s="41"/>
    </row>
    <row r="144" spans="1:18" s="20" customFormat="1" ht="51" customHeight="1" x14ac:dyDescent="0.2">
      <c r="A144" s="45" t="s">
        <v>353</v>
      </c>
      <c r="B144" s="46" t="s">
        <v>283</v>
      </c>
      <c r="C144" s="44" t="s">
        <v>319</v>
      </c>
      <c r="D144" s="44" t="s">
        <v>320</v>
      </c>
      <c r="E144" s="40"/>
      <c r="F144" s="41">
        <v>1144649</v>
      </c>
      <c r="G144" s="21"/>
      <c r="H144" s="41"/>
      <c r="I144" s="41"/>
      <c r="J144" s="41">
        <f t="shared" si="17"/>
        <v>233702.28</v>
      </c>
      <c r="K144" s="41">
        <v>233702.28</v>
      </c>
      <c r="L144" s="21">
        <v>2980</v>
      </c>
      <c r="M144" s="41">
        <f t="shared" ref="M144:M148" si="18">K144/L144</f>
        <v>78.423583892617444</v>
      </c>
      <c r="N144" s="41"/>
      <c r="O144" s="41"/>
      <c r="P144" s="41"/>
      <c r="Q144" s="41"/>
      <c r="R144" s="41"/>
    </row>
    <row r="145" spans="1:18" s="20" customFormat="1" ht="51" customHeight="1" x14ac:dyDescent="0.2">
      <c r="A145" s="45" t="s">
        <v>312</v>
      </c>
      <c r="B145" s="46" t="s">
        <v>283</v>
      </c>
      <c r="C145" s="44" t="s">
        <v>331</v>
      </c>
      <c r="D145" s="44" t="s">
        <v>330</v>
      </c>
      <c r="E145" s="40"/>
      <c r="F145" s="41">
        <v>471764</v>
      </c>
      <c r="G145" s="21"/>
      <c r="H145" s="41"/>
      <c r="I145" s="41"/>
      <c r="J145" s="41">
        <f t="shared" si="17"/>
        <v>14273.74</v>
      </c>
      <c r="K145" s="41">
        <v>14273.74</v>
      </c>
      <c r="L145" s="21">
        <v>150</v>
      </c>
      <c r="M145" s="41">
        <f t="shared" si="18"/>
        <v>95.158266666666663</v>
      </c>
      <c r="N145" s="41"/>
      <c r="O145" s="41"/>
      <c r="P145" s="41"/>
      <c r="Q145" s="41">
        <v>1954</v>
      </c>
      <c r="R145" s="41">
        <v>1954</v>
      </c>
    </row>
    <row r="146" spans="1:18" s="20" customFormat="1" ht="51" customHeight="1" x14ac:dyDescent="0.2">
      <c r="A146" s="45" t="s">
        <v>314</v>
      </c>
      <c r="B146" s="46" t="s">
        <v>283</v>
      </c>
      <c r="C146" s="44" t="s">
        <v>337</v>
      </c>
      <c r="D146" s="44" t="s">
        <v>336</v>
      </c>
      <c r="E146" s="40"/>
      <c r="F146" s="41">
        <v>125840</v>
      </c>
      <c r="G146" s="21"/>
      <c r="H146" s="41"/>
      <c r="I146" s="41"/>
      <c r="J146" s="41">
        <f t="shared" si="17"/>
        <v>16919.7</v>
      </c>
      <c r="K146" s="41">
        <v>16919.7</v>
      </c>
      <c r="L146" s="21">
        <v>19</v>
      </c>
      <c r="M146" s="41">
        <f t="shared" si="18"/>
        <v>890.51052631578955</v>
      </c>
      <c r="N146" s="41"/>
      <c r="O146" s="41"/>
      <c r="P146" s="41"/>
      <c r="Q146" s="41"/>
      <c r="R146" s="41"/>
    </row>
    <row r="147" spans="1:18" s="20" customFormat="1" ht="51" customHeight="1" x14ac:dyDescent="0.2">
      <c r="A147" s="45" t="s">
        <v>315</v>
      </c>
      <c r="B147" s="46" t="s">
        <v>283</v>
      </c>
      <c r="C147" s="44" t="s">
        <v>333</v>
      </c>
      <c r="D147" s="44" t="s">
        <v>332</v>
      </c>
      <c r="E147" s="40"/>
      <c r="F147" s="41"/>
      <c r="G147" s="21"/>
      <c r="H147" s="41"/>
      <c r="I147" s="41"/>
      <c r="J147" s="41">
        <f t="shared" si="17"/>
        <v>38931.959999999992</v>
      </c>
      <c r="K147" s="41">
        <v>38931.959999999992</v>
      </c>
      <c r="L147" s="21">
        <v>498</v>
      </c>
      <c r="M147" s="41">
        <f t="shared" si="18"/>
        <v>78.176626506024078</v>
      </c>
      <c r="N147" s="41"/>
      <c r="O147" s="41"/>
      <c r="P147" s="41"/>
      <c r="Q147" s="41">
        <v>0</v>
      </c>
      <c r="R147" s="41">
        <v>0</v>
      </c>
    </row>
    <row r="148" spans="1:18" s="20" customFormat="1" ht="51" customHeight="1" x14ac:dyDescent="0.2">
      <c r="A148" s="45" t="s">
        <v>439</v>
      </c>
      <c r="B148" s="46" t="s">
        <v>283</v>
      </c>
      <c r="C148" s="44" t="s">
        <v>335</v>
      </c>
      <c r="D148" s="44" t="s">
        <v>334</v>
      </c>
      <c r="E148" s="40"/>
      <c r="F148" s="41">
        <v>225878</v>
      </c>
      <c r="G148" s="21"/>
      <c r="H148" s="41"/>
      <c r="I148" s="41"/>
      <c r="J148" s="41">
        <f t="shared" si="17"/>
        <v>2696.72</v>
      </c>
      <c r="K148" s="41">
        <v>2696.72</v>
      </c>
      <c r="L148" s="21">
        <v>11</v>
      </c>
      <c r="M148" s="41">
        <f t="shared" si="18"/>
        <v>245.15636363636361</v>
      </c>
      <c r="N148" s="41"/>
      <c r="O148" s="41"/>
      <c r="P148" s="41"/>
      <c r="Q148" s="41"/>
      <c r="R148" s="41"/>
    </row>
    <row r="149" spans="1:18" s="20" customFormat="1" ht="51" customHeight="1" x14ac:dyDescent="0.2">
      <c r="A149" s="45" t="s">
        <v>440</v>
      </c>
      <c r="B149" s="46" t="s">
        <v>283</v>
      </c>
      <c r="C149" s="44" t="s">
        <v>425</v>
      </c>
      <c r="D149" s="44" t="s">
        <v>424</v>
      </c>
      <c r="E149" s="40"/>
      <c r="F149" s="41">
        <v>4006</v>
      </c>
      <c r="G149" s="21"/>
      <c r="H149" s="41"/>
      <c r="I149" s="41"/>
      <c r="J149" s="41"/>
      <c r="K149" s="41"/>
      <c r="L149" s="21"/>
      <c r="M149" s="41"/>
      <c r="N149" s="41"/>
      <c r="O149" s="41"/>
      <c r="P149" s="41"/>
      <c r="Q149" s="41"/>
      <c r="R149" s="41"/>
    </row>
  </sheetData>
  <mergeCells count="4">
    <mergeCell ref="A2:Q2"/>
    <mergeCell ref="B5:C5"/>
    <mergeCell ref="B24:C24"/>
    <mergeCell ref="B115:C115"/>
  </mergeCells>
  <phoneticPr fontId="10" type="noConversion"/>
  <pageMargins left="0.15748031496062992" right="0.19685039370078741" top="0.15748031496062992" bottom="0.15748031496062992"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2026_3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Kivlāne</dc:creator>
  <cp:lastModifiedBy>Gunita Nadziņa</cp:lastModifiedBy>
  <cp:lastPrinted>2026-06-11T12:05:32Z</cp:lastPrinted>
  <dcterms:created xsi:type="dcterms:W3CDTF">2023-05-18T15:07:29Z</dcterms:created>
  <dcterms:modified xsi:type="dcterms:W3CDTF">2026-06-11T12:31:56Z</dcterms:modified>
</cp:coreProperties>
</file>