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Vizma\18.forma = rīkojuma 21 pielikums= BMANS _1.pielikums_veidlapa  pa gadiem\2026\"/>
    </mc:Choice>
  </mc:AlternateContent>
  <xr:revisionPtr revIDLastSave="0" documentId="13_ncr:1_{C4854CFD-3875-42A2-ACF8-E830CD25A604}" xr6:coauthVersionLast="47" xr6:coauthVersionMax="47" xr10:uidLastSave="{00000000-0000-0000-0000-000000000000}"/>
  <bookViews>
    <workbookView xWindow="28680" yWindow="-120" windowWidth="29040" windowHeight="15720" xr2:uid="{623A0DF5-3AB7-4BF7-9B8B-038A559BA1A2}"/>
  </bookViews>
  <sheets>
    <sheet name="Janvāris-augusts" sheetId="1" r:id="rId1"/>
  </sheets>
  <definedNames>
    <definedName name="_xlnm._FilterDatabase" localSheetId="0" hidden="1">'Janvāris-augusts'!$A$625:$H$625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08" i="1" l="1"/>
  <c r="E808" i="1"/>
  <c r="F806" i="1"/>
  <c r="E806" i="1"/>
  <c r="F804" i="1"/>
  <c r="E804" i="1"/>
  <c r="F794" i="1"/>
  <c r="E794" i="1"/>
  <c r="F790" i="1"/>
  <c r="E790" i="1"/>
  <c r="F788" i="1"/>
  <c r="E788" i="1"/>
  <c r="G765" i="1"/>
  <c r="F765" i="1"/>
  <c r="E765" i="1"/>
  <c r="F748" i="1"/>
  <c r="E748" i="1"/>
  <c r="F746" i="1"/>
  <c r="E746" i="1"/>
  <c r="F731" i="1"/>
  <c r="E731" i="1"/>
  <c r="F718" i="1"/>
  <c r="E718" i="1"/>
  <c r="F712" i="1"/>
  <c r="E712" i="1"/>
  <c r="F694" i="1"/>
  <c r="E694" i="1"/>
  <c r="F690" i="1"/>
  <c r="E690" i="1"/>
  <c r="F684" i="1"/>
  <c r="E684" i="1"/>
  <c r="F661" i="1"/>
  <c r="E661" i="1"/>
  <c r="F644" i="1"/>
  <c r="E644" i="1"/>
  <c r="F633" i="1"/>
  <c r="E633" i="1"/>
  <c r="F626" i="1"/>
  <c r="E626" i="1"/>
  <c r="H619" i="1"/>
  <c r="G618" i="1"/>
  <c r="F618" i="1"/>
  <c r="E618" i="1"/>
  <c r="H618" i="1" s="1"/>
  <c r="H617" i="1"/>
  <c r="G616" i="1"/>
  <c r="F616" i="1"/>
  <c r="E616" i="1"/>
  <c r="H616" i="1" s="1"/>
  <c r="H615" i="1"/>
  <c r="G614" i="1"/>
  <c r="F614" i="1"/>
  <c r="E614" i="1"/>
  <c r="H613" i="1"/>
  <c r="H612" i="1"/>
  <c r="H611" i="1"/>
  <c r="H610" i="1"/>
  <c r="H609" i="1"/>
  <c r="H608" i="1"/>
  <c r="G607" i="1"/>
  <c r="F607" i="1"/>
  <c r="E607" i="1"/>
  <c r="H607" i="1" s="1"/>
  <c r="H606" i="1"/>
  <c r="G605" i="1"/>
  <c r="F605" i="1"/>
  <c r="F620" i="1" s="1"/>
  <c r="E605" i="1"/>
  <c r="F601" i="1"/>
  <c r="E601" i="1"/>
  <c r="H601" i="1" s="1"/>
  <c r="H600" i="1"/>
  <c r="H599" i="1"/>
  <c r="H594" i="1"/>
  <c r="H593" i="1"/>
  <c r="H592" i="1"/>
  <c r="H591" i="1"/>
  <c r="H590" i="1"/>
  <c r="H589" i="1"/>
  <c r="H588" i="1"/>
  <c r="H587" i="1"/>
  <c r="H586" i="1"/>
  <c r="H585" i="1"/>
  <c r="H584" i="1"/>
  <c r="F583" i="1"/>
  <c r="E583" i="1"/>
  <c r="H583" i="1" s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F569" i="1"/>
  <c r="E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F556" i="1"/>
  <c r="E556" i="1"/>
  <c r="H556" i="1" s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F506" i="1"/>
  <c r="E506" i="1"/>
  <c r="H506" i="1" s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F448" i="1"/>
  <c r="E448" i="1"/>
  <c r="H448" i="1" s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F413" i="1"/>
  <c r="E413" i="1"/>
  <c r="H413" i="1" s="1"/>
  <c r="H412" i="1"/>
  <c r="H411" i="1"/>
  <c r="H410" i="1"/>
  <c r="H409" i="1"/>
  <c r="H408" i="1"/>
  <c r="H407" i="1"/>
  <c r="H406" i="1"/>
  <c r="H405" i="1"/>
  <c r="H404" i="1"/>
  <c r="H403" i="1"/>
  <c r="H402" i="1"/>
  <c r="F401" i="1"/>
  <c r="E401" i="1"/>
  <c r="H401" i="1" s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F375" i="1"/>
  <c r="E375" i="1"/>
  <c r="H375" i="1" s="1"/>
  <c r="H374" i="1"/>
  <c r="H373" i="1"/>
  <c r="H372" i="1"/>
  <c r="H371" i="1"/>
  <c r="H370" i="1"/>
  <c r="H369" i="1"/>
  <c r="H368" i="1"/>
  <c r="H367" i="1"/>
  <c r="H366" i="1"/>
  <c r="H365" i="1"/>
  <c r="H364" i="1"/>
  <c r="H363" i="1"/>
  <c r="H362" i="1"/>
  <c r="H361" i="1"/>
  <c r="H360" i="1"/>
  <c r="H359" i="1"/>
  <c r="H358" i="1"/>
  <c r="H357" i="1"/>
  <c r="H356" i="1"/>
  <c r="H355" i="1"/>
  <c r="H354" i="1"/>
  <c r="H353" i="1"/>
  <c r="H352" i="1"/>
  <c r="H351" i="1"/>
  <c r="H350" i="1"/>
  <c r="H349" i="1"/>
  <c r="H348" i="1"/>
  <c r="H347" i="1"/>
  <c r="H346" i="1"/>
  <c r="H345" i="1"/>
  <c r="H344" i="1"/>
  <c r="H343" i="1"/>
  <c r="H342" i="1"/>
  <c r="H341" i="1"/>
  <c r="H340" i="1"/>
  <c r="H339" i="1"/>
  <c r="H338" i="1"/>
  <c r="H337" i="1"/>
  <c r="H336" i="1"/>
  <c r="H335" i="1"/>
  <c r="F334" i="1"/>
  <c r="E334" i="1"/>
  <c r="H333" i="1"/>
  <c r="H332" i="1"/>
  <c r="H331" i="1"/>
  <c r="H330" i="1"/>
  <c r="H329" i="1"/>
  <c r="H328" i="1"/>
  <c r="H327" i="1"/>
  <c r="H326" i="1"/>
  <c r="H325" i="1"/>
  <c r="H324" i="1"/>
  <c r="H323" i="1"/>
  <c r="H322" i="1"/>
  <c r="H321" i="1"/>
  <c r="H320" i="1"/>
  <c r="H319" i="1"/>
  <c r="H318" i="1"/>
  <c r="H317" i="1"/>
  <c r="H316" i="1"/>
  <c r="H315" i="1"/>
  <c r="H314" i="1"/>
  <c r="H313" i="1"/>
  <c r="H312" i="1"/>
  <c r="H311" i="1"/>
  <c r="H310" i="1"/>
  <c r="F309" i="1"/>
  <c r="E309" i="1"/>
  <c r="H308" i="1"/>
  <c r="H307" i="1"/>
  <c r="H306" i="1"/>
  <c r="H305" i="1"/>
  <c r="H304" i="1"/>
  <c r="H303" i="1"/>
  <c r="H302" i="1"/>
  <c r="H301" i="1"/>
  <c r="H300" i="1"/>
  <c r="H299" i="1"/>
  <c r="H298" i="1"/>
  <c r="H297" i="1"/>
  <c r="F296" i="1"/>
  <c r="E296" i="1"/>
  <c r="H296" i="1" s="1"/>
  <c r="H295" i="1"/>
  <c r="H294" i="1"/>
  <c r="H293" i="1"/>
  <c r="H292" i="1"/>
  <c r="H291" i="1"/>
  <c r="H290" i="1"/>
  <c r="H289" i="1"/>
  <c r="H288" i="1"/>
  <c r="H287" i="1"/>
  <c r="H286" i="1"/>
  <c r="H285" i="1"/>
  <c r="H284" i="1"/>
  <c r="H283" i="1"/>
  <c r="H282" i="1"/>
  <c r="H281" i="1"/>
  <c r="H280" i="1"/>
  <c r="H279" i="1"/>
  <c r="H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H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H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H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H226" i="1"/>
  <c r="H225" i="1"/>
  <c r="H224" i="1"/>
  <c r="H223" i="1"/>
  <c r="H222" i="1"/>
  <c r="H221" i="1"/>
  <c r="H220" i="1"/>
  <c r="H219" i="1"/>
  <c r="H218" i="1"/>
  <c r="H217" i="1"/>
  <c r="H216" i="1"/>
  <c r="H215" i="1"/>
  <c r="H214" i="1"/>
  <c r="H213" i="1"/>
  <c r="H212" i="1"/>
  <c r="H211" i="1"/>
  <c r="H210" i="1"/>
  <c r="H209" i="1"/>
  <c r="H208" i="1"/>
  <c r="H207" i="1"/>
  <c r="H206" i="1"/>
  <c r="H205" i="1"/>
  <c r="H204" i="1"/>
  <c r="H203" i="1"/>
  <c r="H202" i="1"/>
  <c r="H201" i="1"/>
  <c r="H200" i="1"/>
  <c r="H199" i="1"/>
  <c r="H198" i="1"/>
  <c r="H197" i="1"/>
  <c r="H196" i="1"/>
  <c r="H195" i="1"/>
  <c r="H194" i="1"/>
  <c r="H193" i="1"/>
  <c r="H192" i="1"/>
  <c r="H191" i="1"/>
  <c r="H190" i="1"/>
  <c r="H189" i="1"/>
  <c r="H188" i="1"/>
  <c r="H187" i="1"/>
  <c r="H186" i="1"/>
  <c r="H185" i="1"/>
  <c r="H184" i="1"/>
  <c r="H183" i="1"/>
  <c r="H182" i="1"/>
  <c r="H181" i="1"/>
  <c r="H180" i="1"/>
  <c r="H179" i="1"/>
  <c r="H178" i="1"/>
  <c r="H177" i="1"/>
  <c r="H176" i="1"/>
  <c r="H175" i="1"/>
  <c r="H174" i="1"/>
  <c r="H173" i="1"/>
  <c r="H172" i="1"/>
  <c r="H171" i="1"/>
  <c r="H170" i="1"/>
  <c r="H169" i="1"/>
  <c r="H168" i="1"/>
  <c r="H167" i="1"/>
  <c r="H166" i="1"/>
  <c r="H165" i="1"/>
  <c r="H164" i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H120" i="1"/>
  <c r="H119" i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5" i="1"/>
  <c r="H94" i="1"/>
  <c r="H93" i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F76" i="1"/>
  <c r="E76" i="1"/>
  <c r="H76" i="1" s="1"/>
  <c r="H75" i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F25" i="1"/>
  <c r="F595" i="1" s="1"/>
  <c r="E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614" i="1" l="1"/>
  <c r="H334" i="1"/>
  <c r="H309" i="1"/>
  <c r="H569" i="1"/>
  <c r="F810" i="1"/>
  <c r="H605" i="1"/>
  <c r="E620" i="1"/>
  <c r="H25" i="1"/>
  <c r="E595" i="1"/>
  <c r="F814" i="1" l="1"/>
  <c r="H620" i="1"/>
  <c r="H595" i="1"/>
  <c r="F813" i="1" l="1"/>
  <c r="F819" i="1" l="1"/>
</calcChain>
</file>

<file path=xl/sharedStrings.xml><?xml version="1.0" encoding="utf-8"?>
<sst xmlns="http://schemas.openxmlformats.org/spreadsheetml/2006/main" count="2197" uniqueCount="1402">
  <si>
    <t>Diagnozes grupas/diagnozes rindas numurs</t>
  </si>
  <si>
    <t>Diagnozes grupa/diagnoze</t>
  </si>
  <si>
    <t>Diagnozes kods saskaņā ar SSK-X</t>
  </si>
  <si>
    <t>Kompensācijas apmērs</t>
  </si>
  <si>
    <t>Valsts summa (EUR)</t>
  </si>
  <si>
    <t>Recepšu skaits</t>
  </si>
  <si>
    <t>Unikālo pacientu skaits</t>
  </si>
  <si>
    <t>Vidējā vienas receptes cena (EUR)</t>
  </si>
  <si>
    <t>1.</t>
  </si>
  <si>
    <t>Acu un to palīgorgānu slimības</t>
  </si>
  <si>
    <t>H10; H40</t>
  </si>
  <si>
    <t>1.1.</t>
  </si>
  <si>
    <t>Glaukoma</t>
  </si>
  <si>
    <t>H40.1-H40.6;H40.8</t>
  </si>
  <si>
    <t>1.2.</t>
  </si>
  <si>
    <t>Konjunktivīts</t>
  </si>
  <si>
    <t>H10.0-H10.5;H10.8;H10.9</t>
  </si>
  <si>
    <t>2.</t>
  </si>
  <si>
    <t>Ausu un aizauss paugura slimības</t>
  </si>
  <si>
    <t>H65</t>
  </si>
  <si>
    <t>2.1.</t>
  </si>
  <si>
    <t>Nestrutojošs vidusauss iekaisums (otitis media)</t>
  </si>
  <si>
    <t>H65.0-H65.4;H65.9</t>
  </si>
  <si>
    <t>3.</t>
  </si>
  <si>
    <t>Asins un asinsrades orgānu slimības un imūnsistēmas traucējumi</t>
  </si>
  <si>
    <t>D56; D59; D60; D61; D66; D67; D68; D69; D76.1; D76.2; D82; D83; D84; D86</t>
  </si>
  <si>
    <t>3.2.</t>
  </si>
  <si>
    <t>Iegūtas hemolītiskās anēmijas</t>
  </si>
  <si>
    <t>D59.0;D59.1</t>
  </si>
  <si>
    <t>3.4.</t>
  </si>
  <si>
    <t>Citas aplastiskas anēmijas</t>
  </si>
  <si>
    <t>D61.0-D61.3;D61.8;D61.9</t>
  </si>
  <si>
    <t>3.5.</t>
  </si>
  <si>
    <t>Pārmantots VIII faktora deficīts</t>
  </si>
  <si>
    <t>D66</t>
  </si>
  <si>
    <t>3.6.</t>
  </si>
  <si>
    <t>Pārmantots IX faktora deficīts</t>
  </si>
  <si>
    <t>D67</t>
  </si>
  <si>
    <t>3.7.</t>
  </si>
  <si>
    <t>Villebranda (von Willebrand) slimība</t>
  </si>
  <si>
    <t>D68.0</t>
  </si>
  <si>
    <t>3.8.</t>
  </si>
  <si>
    <t>Purpura un citi hemorāģiski stāvokļi</t>
  </si>
  <si>
    <t>D69.3;D69.4;D69.6;</t>
  </si>
  <si>
    <t>3.10.</t>
  </si>
  <si>
    <t>Ar infekciju saistīts hemofagocītisks sindroms</t>
  </si>
  <si>
    <t>D76.2</t>
  </si>
  <si>
    <t>3.11.</t>
  </si>
  <si>
    <t>Sarkoidoze</t>
  </si>
  <si>
    <t>D86.0-D86.3;D86.8;D86.9</t>
  </si>
  <si>
    <t>3.12.</t>
  </si>
  <si>
    <t>Pārmantots citu recēšanas faktoru trūkums</t>
  </si>
  <si>
    <t>D68.2</t>
  </si>
  <si>
    <t>3.14.</t>
  </si>
  <si>
    <t>Parasts mainīgs imūndeficīts</t>
  </si>
  <si>
    <t>D83.0-D83.2; D83.8; D83.9</t>
  </si>
  <si>
    <t>3.15.</t>
  </si>
  <si>
    <t>Citi imūndeficīti</t>
  </si>
  <si>
    <t>D84.0; D84.1; D84.8; D84.9</t>
  </si>
  <si>
    <t>4.</t>
  </si>
  <si>
    <t>Asinsrites sistēmas slimības</t>
  </si>
  <si>
    <t>I00; I01; I02; I05; I06-I10; I11-I13; I15; I20-I21; I25; I27; I42; I47-I48; I50; I60; I61; I63; I67; I70</t>
  </si>
  <si>
    <t xml:space="preserve">50;75;100 </t>
  </si>
  <si>
    <t>4.1.</t>
  </si>
  <si>
    <t>Reimatisms</t>
  </si>
  <si>
    <t>I00;I01.0-I01.2;I01.8;I02.0;I02.9;I05.0-I05.2;I05.8;I06.0-I06.2;I06.8;I07.0-I07.2;I07.8;I08.0-I08.3;I08.8;I09.0-I09.2;I09.8;I09.9</t>
  </si>
  <si>
    <t>4.1.2.</t>
  </si>
  <si>
    <t>Akūts reimatisms ar sirds bojājumu</t>
  </si>
  <si>
    <t>I01.0-I01.2;I01.8</t>
  </si>
  <si>
    <t>4.2.</t>
  </si>
  <si>
    <t>Hipertensīvas slimības</t>
  </si>
  <si>
    <t>I10;I11.0;I11.9;I12.0;I12.9;I13.0-I13.2;I13.9;I15.0-I15.2;I15.8;I15.9</t>
  </si>
  <si>
    <t>4.2.1.</t>
  </si>
  <si>
    <t>Esenciāla (primāra) hipertensija</t>
  </si>
  <si>
    <t>I10</t>
  </si>
  <si>
    <t>4.2.2.</t>
  </si>
  <si>
    <t>Hipertensīva sirds slimība</t>
  </si>
  <si>
    <t>I11.0;I11.9;</t>
  </si>
  <si>
    <t>4.2.3.</t>
  </si>
  <si>
    <t>Hipertensīva nefropātija</t>
  </si>
  <si>
    <t>I12.0;I12.9;</t>
  </si>
  <si>
    <t>4.2.4.</t>
  </si>
  <si>
    <t>Hipertensīva kardionefropātija</t>
  </si>
  <si>
    <t>I13.0-I13.2;I13.9</t>
  </si>
  <si>
    <t>4.2.5.</t>
  </si>
  <si>
    <t>Sekundāra hipertensija</t>
  </si>
  <si>
    <t>I15.0-I15.2;I15.8;I15.9</t>
  </si>
  <si>
    <t>4.3.</t>
  </si>
  <si>
    <t>Sirds išēmiskās slimības</t>
  </si>
  <si>
    <t>I20.0;I20.1;I20.8;I20.9;I21.0-I21.4;I21.9;I25.0-I25.6</t>
  </si>
  <si>
    <t>4.3.1.</t>
  </si>
  <si>
    <t>Angina pectoris (stenokardija)</t>
  </si>
  <si>
    <t>I20.0;I20.1;I20.8;I20.9</t>
  </si>
  <si>
    <t>4.3.2.</t>
  </si>
  <si>
    <t>Akūts miokarda infarkts</t>
  </si>
  <si>
    <t>I21.0-I21.4;I21.9</t>
  </si>
  <si>
    <t>4.3.3.</t>
  </si>
  <si>
    <t>Hroniska sirds išēmiskā slimība</t>
  </si>
  <si>
    <t>I25.0-I25.6</t>
  </si>
  <si>
    <t>4.4.</t>
  </si>
  <si>
    <t>Citas sirds slimības</t>
  </si>
  <si>
    <t>I42.0;I42.2;I42.8;I47.1;I47.2;I48.0-I48.4;I48.9;I50.0;I50.1;I50.9</t>
  </si>
  <si>
    <t>4.4.1.</t>
  </si>
  <si>
    <t>Kardiomiopātija</t>
  </si>
  <si>
    <t>I42.0;I42.2;I42.8</t>
  </si>
  <si>
    <t>4.4.2.</t>
  </si>
  <si>
    <t>Paroksismāla tahikardija</t>
  </si>
  <si>
    <t>I47.1;I47.2</t>
  </si>
  <si>
    <t>4.4.3.</t>
  </si>
  <si>
    <t>Priekškambaru mirdzēšana un plandīšanās</t>
  </si>
  <si>
    <t>I48.0-I48.4;I48.9</t>
  </si>
  <si>
    <t>4.4.4.</t>
  </si>
  <si>
    <t>Sirds mazspēja</t>
  </si>
  <si>
    <t>I50.0;I50.1;I50.9</t>
  </si>
  <si>
    <t>4.5.</t>
  </si>
  <si>
    <t>Cerebrovaskulāras slimības</t>
  </si>
  <si>
    <t>I60.0-I60.9;I61.0-I61.6;I61.8;I61.9;I63.0-I63.6;I63.8;I63.9;I65.0-I65.3;I65.8;I65.9;I66.0-I66.4;I66.8;I66.9;I67.4;I67.7;I67.8;I69.0-I69.4;I69.8</t>
  </si>
  <si>
    <t>4.5.1.</t>
  </si>
  <si>
    <t>Subarahnoidāls asinsizplūdums</t>
  </si>
  <si>
    <t>I60.0-I60.9</t>
  </si>
  <si>
    <t>4.5.2.</t>
  </si>
  <si>
    <t>Intracerebrāls asinsizplūdums</t>
  </si>
  <si>
    <t>I61.0-I61.6;I61.8;I61.9</t>
  </si>
  <si>
    <t>4.5.3.</t>
  </si>
  <si>
    <t>Smadzeņu infarkts</t>
  </si>
  <si>
    <t>I63.0-I63.6;I63.8;I63.9</t>
  </si>
  <si>
    <t>4.5.4.</t>
  </si>
  <si>
    <t>Precerebrālo artēriju oklūzija un stenoze bez smadzeņu infarkta</t>
  </si>
  <si>
    <t>I65.0-I65.3;I65.8;I65.9</t>
  </si>
  <si>
    <t>4.5.5.</t>
  </si>
  <si>
    <t>Smadzeņu artēriju oklūzija un stenoze bez smadzeņu infarkta</t>
  </si>
  <si>
    <t>I66.0-I66.4;I66.8;I66.9</t>
  </si>
  <si>
    <t>4.5.6.</t>
  </si>
  <si>
    <t>Citas cerebrovaskulāras slimības</t>
  </si>
  <si>
    <t>I67.4;I67.7;I67.8</t>
  </si>
  <si>
    <t>4.5.7.</t>
  </si>
  <si>
    <t>Cerebrovaskulāru slimību sekas</t>
  </si>
  <si>
    <t>I69.0-I69.4;I69.8</t>
  </si>
  <si>
    <t>4.7.</t>
  </si>
  <si>
    <t>Kardiopulmonālas slimības un plaušu asinsrites slimības</t>
  </si>
  <si>
    <t>I27.0</t>
  </si>
  <si>
    <t>4.7.1.</t>
  </si>
  <si>
    <t>Primāra plaušu hipertensija</t>
  </si>
  <si>
    <t>5.</t>
  </si>
  <si>
    <t>Audzēji</t>
  </si>
  <si>
    <t>C00-C14; C15-C26; C30-C39; C40-C41; C43-C44; C45-C49; C50; C51-C58; C60-C63; C64-C68; C69-C72; C73-C75; C76-C80; C81-C96; C97; D37-D48; D25.0-D25.2, D25.9 </t>
  </si>
  <si>
    <t>50;100</t>
  </si>
  <si>
    <t>5.1.</t>
  </si>
  <si>
    <t>Lūpas, mutes dobuma un rīkles ļaundabīgi audzēji</t>
  </si>
  <si>
    <t>C00.0-C00.6;C00.8;C00.9;C01;C02.0-C02.4;C02.8;C02.9;C03.0;C03.1;C03.9;C04.0;C04.1;C04.8;C04.9;C05.0-C05.2;C05.8;C05.9;C06.0-C06.2;C06.8;C06.9;C07;C08.0;C08.1;C08.8;C08.9;C09.0;C09.1;C09.8;C09.9;C10.0-C10.4;C10.8;C10.9;C11.0-C11.3;C11.8;C11.9;C12;C13.0-C13.2;C13.8;C13.9;C14.0;C14.2;C14.8</t>
  </si>
  <si>
    <t>5.1.1.</t>
  </si>
  <si>
    <t>Lūpas ļaundabīgi audzēji</t>
  </si>
  <si>
    <t>C00.0-C00.6;C00.8;C00.9</t>
  </si>
  <si>
    <t>5.1.2.</t>
  </si>
  <si>
    <t>Mēles saknes ļaundabīgs audzējs</t>
  </si>
  <si>
    <t>C01</t>
  </si>
  <si>
    <t>5.1.3.</t>
  </si>
  <si>
    <t>Citu un neprecizētu mēles daļu ļaundabīgi audzēji</t>
  </si>
  <si>
    <t>C02.0-C02.4;C02.8;C02.9</t>
  </si>
  <si>
    <t>5.1.4.</t>
  </si>
  <si>
    <t>Smaganu ļaundabīgs audzējs</t>
  </si>
  <si>
    <t>C03.0;C03.1;C03.9</t>
  </si>
  <si>
    <t>5.1.5.</t>
  </si>
  <si>
    <t>Mutes pamatnes ļaundabīgs audzējs</t>
  </si>
  <si>
    <t>C04.0;C04.1;C04.8;C04.9</t>
  </si>
  <si>
    <t>5.1.6.</t>
  </si>
  <si>
    <t>Aukslēju ļaundabīgs audzējs</t>
  </si>
  <si>
    <t>C05.0-C05.2;C05.8;C05.9</t>
  </si>
  <si>
    <t>5.1.7.</t>
  </si>
  <si>
    <t>Citu un neprecizētu mutes daļu ļaundabīgs audzējs</t>
  </si>
  <si>
    <t>C06.0-C06.2;C06.8;C06.9</t>
  </si>
  <si>
    <t>5.1.8.</t>
  </si>
  <si>
    <t>Pieauss dziedzera (glandula parotis) ļaundabīgs audzējs</t>
  </si>
  <si>
    <t>C07</t>
  </si>
  <si>
    <t>5.1.9.</t>
  </si>
  <si>
    <t>Citu un neprecizētu lielo siekalu dziedzeru ļaundabīgs audzējs</t>
  </si>
  <si>
    <t>C08.0;C08.1;C08.8;C08.9</t>
  </si>
  <si>
    <t>5.1.10.</t>
  </si>
  <si>
    <t>Mandeles ļaundabīgs audzējs</t>
  </si>
  <si>
    <t>C09.0;C09.1;C09.8;C09.9</t>
  </si>
  <si>
    <t>5.1.11.</t>
  </si>
  <si>
    <t>Rīkles mutes daļas (oropharynx) ļaundabīgs audzējs</t>
  </si>
  <si>
    <t>C10.0-C10.4;C10.8;C10.9</t>
  </si>
  <si>
    <t>5.1.12.</t>
  </si>
  <si>
    <t>Aizdegunes (nasopharynx) ļaundabīgs audzējs</t>
  </si>
  <si>
    <t>C11.0-C11.3;C11.8;C11.9</t>
  </si>
  <si>
    <t>5.1.13.</t>
  </si>
  <si>
    <t>Bumbierveida dobuma (sinus/recessus pyriformis) ļaundabīgs audzējs</t>
  </si>
  <si>
    <t>C12</t>
  </si>
  <si>
    <t>5.1.14.</t>
  </si>
  <si>
    <t>Rīkles balsenes daļas (hypopharynx) ļaundabīgs audzējs</t>
  </si>
  <si>
    <t>C13.0-C13.2;C13.8;C13.9</t>
  </si>
  <si>
    <t>5.1.15.</t>
  </si>
  <si>
    <t>Lūpas, mutes dobuma un rīkles ļaundabīgs audzējs ar citu un neprecīzu lokalizāciju</t>
  </si>
  <si>
    <t>C14.0;C14.2;C14.8</t>
  </si>
  <si>
    <t>5.2.</t>
  </si>
  <si>
    <t>Gremošanas orgānu ļaundabīgi audzēji</t>
  </si>
  <si>
    <t>C15.0-C15.5;C15.8;C15.9;C16.0-C16.6;C16.8;C16.9;C17.0-C17.3;C17.8;C17.9;C18.0-C18.9;C19;C20;C21.0-C21.2;C21.8;C22.0-C22.4;C22.7;C22.9;C23;C24.0;C24.1;C24.8;C24.9;C25.0-C25.4;C25.7-C25.9;C26.0;C26.1;C26.8;C26.9</t>
  </si>
  <si>
    <t>5.2.1.</t>
  </si>
  <si>
    <t>Barības vada ļaundabīgs audzējs</t>
  </si>
  <si>
    <t>C15.0-C15.5;C15.8;C15.9</t>
  </si>
  <si>
    <t>5.2.2.</t>
  </si>
  <si>
    <t>Kuņģa ļaundabīgs audzējs</t>
  </si>
  <si>
    <t>C16.0-C16.6;C16.8;C16.9</t>
  </si>
  <si>
    <t>5.2.3.</t>
  </si>
  <si>
    <t>Tievās zarnas ļaundabīgs audzējs</t>
  </si>
  <si>
    <t>C17.0-C17.3;C17.8;C17.9</t>
  </si>
  <si>
    <t>5.2.4.</t>
  </si>
  <si>
    <t>Resnās zarnas ļaundabīgs audzējs</t>
  </si>
  <si>
    <t>C18.0-C18.9</t>
  </si>
  <si>
    <t>5.2.5.</t>
  </si>
  <si>
    <t>Sigmveida un taisnās zarnas savienojuma ļaundabīgs audzējs</t>
  </si>
  <si>
    <t>C19</t>
  </si>
  <si>
    <t>5.2.6.</t>
  </si>
  <si>
    <t>Taisnās zarnas ļaundabīgs audzējs</t>
  </si>
  <si>
    <t>C20</t>
  </si>
  <si>
    <t>5.2.7.</t>
  </si>
  <si>
    <t>Tūpļa (anus) un tūpļa kanāla (canalis analis) ļaundabīgs audzējs</t>
  </si>
  <si>
    <t>C21.0-C21.2;C21.8</t>
  </si>
  <si>
    <t>5.2.8.</t>
  </si>
  <si>
    <t>Aknu un intrahepatisko žultsvadu ļaundabīgs audzējs</t>
  </si>
  <si>
    <t>C22.0-C22.4;C22.7;C22.9</t>
  </si>
  <si>
    <t>5.2.9.</t>
  </si>
  <si>
    <t>Žultspūšļa ļaundabīgs audzējs</t>
  </si>
  <si>
    <t>C23</t>
  </si>
  <si>
    <t>5.2.10.</t>
  </si>
  <si>
    <t>Citu un neprecizētu žultsceļu daļu ļaundabīgs audzējs</t>
  </si>
  <si>
    <t>C24.0;C24.1;C24.8;C24.9</t>
  </si>
  <si>
    <t>5.2.11.</t>
  </si>
  <si>
    <t>Aizkuņģa dziedzera ļaundabīgs audzējs</t>
  </si>
  <si>
    <t>C25.0-C25.4;C25.7-C25.9</t>
  </si>
  <si>
    <t>5.2.12.</t>
  </si>
  <si>
    <t>Ļaundabīgs audzējs pārējos un neprecīzi definētos gremošanas orgānos</t>
  </si>
  <si>
    <t>C26.0;C26.1;C26.8;C26.9</t>
  </si>
  <si>
    <t>5.3.</t>
  </si>
  <si>
    <t>Elpošanas un krūšu dobuma orgānu ļaundabīgi audzēji</t>
  </si>
  <si>
    <t>C30.0;C30.1;C31.0-C31.3;C31.8;C31.9;C32.0-C32.3;C32.8;C32.9;C33;C34.0-C34.3;C34.8;C34.9;C37;C38.0-C38.4;C38.8;C39.0;C39.8;C39.9</t>
  </si>
  <si>
    <t>5.3.1.</t>
  </si>
  <si>
    <t>Deguna dobuma un vidusauss ļaundabīgi audzēji</t>
  </si>
  <si>
    <t>C30.0;C30.1</t>
  </si>
  <si>
    <t>5.3.2.</t>
  </si>
  <si>
    <t>Deguna blakusdobumu ļaundabīgi audzēji</t>
  </si>
  <si>
    <t>C31.0-C31.3;C31.8;C31.9</t>
  </si>
  <si>
    <t>5.3.3.</t>
  </si>
  <si>
    <t>Balsenes ļaundabīgs audzējs</t>
  </si>
  <si>
    <t>C32.0-C32.3;C32.8;C32.9</t>
  </si>
  <si>
    <t>5.3.4.</t>
  </si>
  <si>
    <t>Trahejas ļaundabīgs audzējs</t>
  </si>
  <si>
    <t>C33</t>
  </si>
  <si>
    <t>5.3.5.</t>
  </si>
  <si>
    <t>Bronhu un plaušu ļaundabīgs audzējs</t>
  </si>
  <si>
    <t>C34.0-C34.3;C34.8;C34.9</t>
  </si>
  <si>
    <t>5.3.6.</t>
  </si>
  <si>
    <t>Aizkrūtes dziedzera (thymus) ļaundabīgs audzējs</t>
  </si>
  <si>
    <t>C37</t>
  </si>
  <si>
    <t>5.3.7.</t>
  </si>
  <si>
    <t>Sirds, videnes un pleiras ļaundabīgi audzēji</t>
  </si>
  <si>
    <t>C38.0-C38.4;C38.8</t>
  </si>
  <si>
    <t>5.3.8.</t>
  </si>
  <si>
    <t>Citas un neprecizētas lokalizācijas elpošanas sistēmas un krūšu dobuma orgānu ļaundabīgi audzēji</t>
  </si>
  <si>
    <t>C39.0;C39.8;C39.9</t>
  </si>
  <si>
    <t>5.4.</t>
  </si>
  <si>
    <t>Kaulu un locītavu skrimšļu ļaundabīgi audzēji</t>
  </si>
  <si>
    <t>C40.0-C40.3;C40.8;C40.9;C41.0-C41.4;C41.8;C41.9</t>
  </si>
  <si>
    <t>5.4.1.</t>
  </si>
  <si>
    <t>Ekstremitāšu kaulu un locītavu skrimšļu ļaundabīgi audzēji</t>
  </si>
  <si>
    <t>C40.0-C40.3;C40.8;C40.9</t>
  </si>
  <si>
    <t>5.4.2.</t>
  </si>
  <si>
    <t>Citas un neprecizētas lokalizācijas kaulu un locītavu skrimšļu ļaundabīgi audzēji</t>
  </si>
  <si>
    <t>C41.0-C41.4;C41.8;C41.9</t>
  </si>
  <si>
    <t>5.5.</t>
  </si>
  <si>
    <t>Melanoma un citi ļaundabīgi ādas audzēji</t>
  </si>
  <si>
    <t>C43.0-C43.9;C44.0-C44.9</t>
  </si>
  <si>
    <t>5.5.1.</t>
  </si>
  <si>
    <t>Ļaundabīga ādas melanoma</t>
  </si>
  <si>
    <t>C43.0-C43.9</t>
  </si>
  <si>
    <t>5.5.2.</t>
  </si>
  <si>
    <t>Citi ļaundabīgi ādas audzēji</t>
  </si>
  <si>
    <t>C44.0-C44.9</t>
  </si>
  <si>
    <t>5.6.</t>
  </si>
  <si>
    <t>Mezoteliālo un mīksto audu ļaundabīgi audzēji</t>
  </si>
  <si>
    <t>C45.0-C45.2;C45.7;C45.9;C46.0-C46.3;C46.7-C46.9;C47.0-C47.6;C47.8;C47.9;C48.0-C48.2;C48.8;C49.0-C49.6;C49.8;C49.9</t>
  </si>
  <si>
    <t>5.6.1.</t>
  </si>
  <si>
    <t>Mezotelioma</t>
  </si>
  <si>
    <t>C45.0-C45.2;C45.7;C45.9</t>
  </si>
  <si>
    <t>5.6.2.</t>
  </si>
  <si>
    <t>Kapoši sarkoma</t>
  </si>
  <si>
    <t>C46.0-C46.3;C46.7-C46.9</t>
  </si>
  <si>
    <t>5.6.3.</t>
  </si>
  <si>
    <t>Perifērisko nervu un veģetatīvās (autonomās) nervu sistēmas ļaundabīgi audzēji</t>
  </si>
  <si>
    <t>C47.0-C47.6;C47.8;C47.9</t>
  </si>
  <si>
    <t>5.6.4.</t>
  </si>
  <si>
    <t>Retroperitoneālo audu un vēderplēves ļaundabīgs audzējs</t>
  </si>
  <si>
    <t>C48.0-C48.2;C48.8</t>
  </si>
  <si>
    <t>5.6.5.</t>
  </si>
  <si>
    <t>Pārējo saistaudu un mīksto audu ļaundabīgi audzēji</t>
  </si>
  <si>
    <t>C49.0-C49.6;C49.8;C49.9</t>
  </si>
  <si>
    <t>5.7.</t>
  </si>
  <si>
    <t>Krūts ļaundabīgs audzējs</t>
  </si>
  <si>
    <t>C50.0-C50.6;C50.8;C50.9</t>
  </si>
  <si>
    <t>5.7.1.</t>
  </si>
  <si>
    <t>5.8.</t>
  </si>
  <si>
    <t>Sieviešu dzimumorgānu ļaundabīgi audzēji</t>
  </si>
  <si>
    <t>C51.0-C.51.2;C51.8;C51.9;C52;C53.0;C53.1;C53.8;C53.9;C54.0-C54.3;C54.8;C54.9;C55;C56;C57.0-C57.4;C57.7-C57.9;C58</t>
  </si>
  <si>
    <t>5.8.1.</t>
  </si>
  <si>
    <t>Sieviešu ārējo dzimumorgānu (vulva) ļaundabīgi audzēji</t>
  </si>
  <si>
    <t>C51.0-C.51.2;C51.8;C51.9</t>
  </si>
  <si>
    <t>5.8.2.</t>
  </si>
  <si>
    <t>Maksts ļaundabīgs audzējs</t>
  </si>
  <si>
    <t>C52</t>
  </si>
  <si>
    <t>5.8.3.</t>
  </si>
  <si>
    <t>Dzemdes kakla ļaundabīgs audzējs</t>
  </si>
  <si>
    <t>C53.0;C53.1;C53.8;C53.9</t>
  </si>
  <si>
    <t>5.8.4.</t>
  </si>
  <si>
    <t>Dzemdes ķermeņa ļaundabīgs audzējs</t>
  </si>
  <si>
    <t>C54.0-C54.3;C54.8;C54.9</t>
  </si>
  <si>
    <t>5.8.5.</t>
  </si>
  <si>
    <t>Dzemdes ļaundabīgs audzējs, daļa neprecizēta</t>
  </si>
  <si>
    <t>C55</t>
  </si>
  <si>
    <t>5.8.6.</t>
  </si>
  <si>
    <t>Olnīcu ļaundabīgs audzējs</t>
  </si>
  <si>
    <t>C56</t>
  </si>
  <si>
    <t>5.8.7.</t>
  </si>
  <si>
    <t>Citu un neprecizētu sieviešu dzimumorgānu ļaundabīgi audzēji</t>
  </si>
  <si>
    <t>C57.0-C57.4;C57.7-C57.9</t>
  </si>
  <si>
    <t>5.8.8.</t>
  </si>
  <si>
    <t>Placentas ļaundabīgs audzējs</t>
  </si>
  <si>
    <t>C58</t>
  </si>
  <si>
    <t>5.9.</t>
  </si>
  <si>
    <t>Vīriešu dzimumorgānu ļaundabīgi audzēji</t>
  </si>
  <si>
    <t>C60.0-C60.2;C60.8;C60.9;C61;C62.0;C62.1;C62.9;C63.0-C63.2;C63.7-C63.9</t>
  </si>
  <si>
    <t>5.9.1.</t>
  </si>
  <si>
    <t>Dzimumlocekļa ļaundabīgs audzējs</t>
  </si>
  <si>
    <t>C60.0-C60.2;C60.8;C60.9</t>
  </si>
  <si>
    <t>5.9.2.</t>
  </si>
  <si>
    <t>Prostatas ļaundabīgs audzējs</t>
  </si>
  <si>
    <t>C61</t>
  </si>
  <si>
    <t>5.9.3.</t>
  </si>
  <si>
    <t>Sēklinieka ļaundabīgs audzējs</t>
  </si>
  <si>
    <t>C62.0;C62.1;C62.9</t>
  </si>
  <si>
    <t>5.9.4.</t>
  </si>
  <si>
    <t>Citu un neprecizētu vīriešu dzimumorgānu daļu ļaundabīgs audzējs</t>
  </si>
  <si>
    <t>C63.0-C63.2;C63.7-C63.9</t>
  </si>
  <si>
    <t>5.10.</t>
  </si>
  <si>
    <t>Urīnizvadorgānu ļaundabīgi audzēji</t>
  </si>
  <si>
    <t>C64;C65;C66;C67.0-C67.9;C68.0;C68.1;C68.8;C68.9</t>
  </si>
  <si>
    <t>5.10.1.</t>
  </si>
  <si>
    <t>Nieres ļaundabīgs audzējs, atskaitot nieres bļodiņu</t>
  </si>
  <si>
    <t>C64</t>
  </si>
  <si>
    <t>5.10.2.</t>
  </si>
  <si>
    <t>Nieres bļodiņas ļaundabīgs audzējs</t>
  </si>
  <si>
    <t>C65</t>
  </si>
  <si>
    <t>5.10.3.</t>
  </si>
  <si>
    <t>Urīnvada ļaundabīgs audzējs</t>
  </si>
  <si>
    <t>C66</t>
  </si>
  <si>
    <t>5.10.4.</t>
  </si>
  <si>
    <t>Urīnpūšļa ļaundabīgs audzējs</t>
  </si>
  <si>
    <t>C67.0-C67.9</t>
  </si>
  <si>
    <t>5.10.5.</t>
  </si>
  <si>
    <t>Citu un neprecizētu urīnizvadorgānu ļaundabīgs audzējs</t>
  </si>
  <si>
    <t>C68.0;C68.1;C68.8;C68.9</t>
  </si>
  <si>
    <t>5.11.</t>
  </si>
  <si>
    <t>Acs, smadzeņu un citu centrālās nervu sistēmas daļu ļaundabīgi audzēji</t>
  </si>
  <si>
    <t>C69.0-C69.6;C69.8;C69.9;C70.0;C70.1;C70.9;C71.0-C71.9;C72.0-C72.5;C72.8;C72.9</t>
  </si>
  <si>
    <t>5.11.1.</t>
  </si>
  <si>
    <t>Acs un acs palīgorgānu ļaundabīgs audzējs</t>
  </si>
  <si>
    <t>C69.0-C69.6;C69.8;C69.9</t>
  </si>
  <si>
    <t>5.11.2.</t>
  </si>
  <si>
    <t>Smadzeņu apvalku ļaundabīgs audzējs</t>
  </si>
  <si>
    <t>C70.0;C70.1;C70.9</t>
  </si>
  <si>
    <t>5.11.3.</t>
  </si>
  <si>
    <t>Smadzeņu ļaundabīgs audzējs</t>
  </si>
  <si>
    <t>C71.0-C71.9</t>
  </si>
  <si>
    <t>5.11.4.</t>
  </si>
  <si>
    <t>Muguras smadzeņu, kraniālo nervu un citu centrālās nervu sistēmas daļu ļaundabīgi audzēji</t>
  </si>
  <si>
    <t>C72.0-C72.5;C72.8;C72.9;</t>
  </si>
  <si>
    <t>5.12.</t>
  </si>
  <si>
    <t>Vairogdziedzera un citu endokrīno dziedzeru ļaundabīgi audzēji</t>
  </si>
  <si>
    <t>C73;C74.0;C74.1;C74.9;C75.0-C75.5;C75.8;C75.9</t>
  </si>
  <si>
    <t>5.12.1.</t>
  </si>
  <si>
    <t>Vairogdziedzera ļaundabīgs audzējs</t>
  </si>
  <si>
    <t>C73</t>
  </si>
  <si>
    <t>5.12.2.</t>
  </si>
  <si>
    <t>Virsnieru ļaundabīgs audzējs</t>
  </si>
  <si>
    <t>C74.0;C74.1;C74.9</t>
  </si>
  <si>
    <t>5.12.3.</t>
  </si>
  <si>
    <t>Pārējo endokrīno dziedzeru un radniecīgu struktūru ļaundabīgi audzēji</t>
  </si>
  <si>
    <t>C75.0-C75.5;C75.8;C75.9</t>
  </si>
  <si>
    <t>5.13.</t>
  </si>
  <si>
    <t>Neprecīzi apzīmēti, sekundāri un nelokalizēti ļaundabīgi audzēji</t>
  </si>
  <si>
    <t>C76.0-C76.5;C76.7;C76.8;C77.0-C77.5;C77.8;C77.9;C78.0-C78.8;C79.0-C79.9;C80.0;C80.9</t>
  </si>
  <si>
    <t>5.13.1.</t>
  </si>
  <si>
    <t>Citas un neprecīzi apzīmētas lokalizācijas ļaundabīgi audzēji</t>
  </si>
  <si>
    <t>C76.0-C76.5;C76.7;C76.8</t>
  </si>
  <si>
    <t>5.13.2.</t>
  </si>
  <si>
    <t>Sekundārs un neprecizēts limfmezglu ļaundabīgs audzējs</t>
  </si>
  <si>
    <t>C77.0-C77.5;C77.8;C77.9</t>
  </si>
  <si>
    <t>5.13.3.</t>
  </si>
  <si>
    <t>Sekundārs elpošanas un gremošanas orgānu ļaundabīgs audzējs</t>
  </si>
  <si>
    <t>C78.0-C78.8</t>
  </si>
  <si>
    <t>5.13.4.</t>
  </si>
  <si>
    <t>Sekundārs citu un neprecizētu lokalizāciju ļaundabīgs audzējs</t>
  </si>
  <si>
    <t>C79.0-C79.9</t>
  </si>
  <si>
    <t>5.13.5.</t>
  </si>
  <si>
    <t>Ļaundabīgs audzējs bez norādes par lokalizāciju</t>
  </si>
  <si>
    <t>C80.0;C80.9</t>
  </si>
  <si>
    <t>5.14.</t>
  </si>
  <si>
    <t>Limfoīdo, asinsrades un tiem radniecīgu audu ļaundabīgi audzēji</t>
  </si>
  <si>
    <t>C81.0-C81.4;C81.7;C81.9;C82.0-C82.7; C82.9;C83.0-C83.9;C84.0-C84.9;C85.0-C85.2;C85.7;C85.9;C86.0-C86.6;C88.0-C88.4;C88.7;C88.9;C90.0-C90.3;C91.0-C91.9;C92.0-C92.9;C93.0-C93.3;C93.7;C93.9;C94.0-C94.7;C95.0-C95.1;C95.7;C95.9;C96.0; C96.2; C96.4-C96.9</t>
  </si>
  <si>
    <t>5.14.1.</t>
  </si>
  <si>
    <t>Hodžkina limfoma</t>
  </si>
  <si>
    <t>C81.0-C81.4;C81.7;C81.9</t>
  </si>
  <si>
    <t>5.14.2.</t>
  </si>
  <si>
    <t>Folikulāra limfoma</t>
  </si>
  <si>
    <t>C82.0-C82.7;C82.9</t>
  </si>
  <si>
    <t>5.14.3.</t>
  </si>
  <si>
    <t>Nefolikulāra limfoma</t>
  </si>
  <si>
    <t>C83.0-C83.9</t>
  </si>
  <si>
    <t>5.14.4.</t>
  </si>
  <si>
    <t>Nobriedušu T/NK šūnu limfomas</t>
  </si>
  <si>
    <t>C84.0-C84.9</t>
  </si>
  <si>
    <t>5.14.5.</t>
  </si>
  <si>
    <t>Citi un neprecizēti nehodžkina limfomas veidi</t>
  </si>
  <si>
    <t>C85.0-C85.2;C85.7;C85.9</t>
  </si>
  <si>
    <t>5.14.6.</t>
  </si>
  <si>
    <t>Citi precizēti T/NK šūnu limfomas veidi</t>
  </si>
  <si>
    <t>C86.0-C86.6</t>
  </si>
  <si>
    <t>5.14.7.</t>
  </si>
  <si>
    <t>Ļaundabīgas imūnproliferatīvas slimības</t>
  </si>
  <si>
    <t>C88.0-C88.4;C88.7;C88.9</t>
  </si>
  <si>
    <t>5.14.8.</t>
  </si>
  <si>
    <t>Multiplā mieloma un ļaundabīgi plazmas šūnu audzēji</t>
  </si>
  <si>
    <t>C90.0-C90.3</t>
  </si>
  <si>
    <t>5.14.9.</t>
  </si>
  <si>
    <t>Limfoleikoze</t>
  </si>
  <si>
    <t>C91.0-C91.9</t>
  </si>
  <si>
    <t>5.14.10.</t>
  </si>
  <si>
    <t>Mieloleikoze</t>
  </si>
  <si>
    <t>C92.0-C92.9</t>
  </si>
  <si>
    <t>5.14.11.</t>
  </si>
  <si>
    <t>Monocitāra leikoze</t>
  </si>
  <si>
    <t>C93.0-C93.3;C93.7;C93.9</t>
  </si>
  <si>
    <t>5.14.12.</t>
  </si>
  <si>
    <t>Citas precizētas leikozes</t>
  </si>
  <si>
    <t>C94.0-C94.7</t>
  </si>
  <si>
    <t>5.14.13.</t>
  </si>
  <si>
    <t>Neprecizētu šūnu leikoze</t>
  </si>
  <si>
    <t>C95.0-C95.1;C95.7;C95.9</t>
  </si>
  <si>
    <t>5.14.14.</t>
  </si>
  <si>
    <t>Citi un neprecizēti limfoīdo, asinsrades un radniecīgu audu ļaundabīgi audzēji</t>
  </si>
  <si>
    <t>C96.0; C96.2; C96.4-C96.9</t>
  </si>
  <si>
    <t>5.15.</t>
  </si>
  <si>
    <t>Neatkarīgi (primāri) multipli ļaundabīgi audzēji</t>
  </si>
  <si>
    <t>C97</t>
  </si>
  <si>
    <t>5.15.1.</t>
  </si>
  <si>
    <t>5.16.</t>
  </si>
  <si>
    <t>Neskaidras vai nezināmas dabas audzēji</t>
  </si>
  <si>
    <t>D37.0-D37.7;D37.9;D38.0-D38.6;D39.0-D39.2;D39.7;D39.9;D40.0;D40.1;D40.7;D40.9;D41.0-D41.4;D41.7;D41.9;D42.0;D42.1;D42.9; D43.0-D43.4;D43.7;D43.9;D44.0-D44.9;D45;D46.0-D46.7;D46.9;D47.0-D47.5;D47.7;D47.9;D48.0-D48.7;D48.9</t>
  </si>
  <si>
    <t>5.16.1.</t>
  </si>
  <si>
    <t>Mutes dobuma un gremošanas orgānu audzējs ar neskaidru vai nezināmu dabu</t>
  </si>
  <si>
    <t>D37.0-D37.7;D37.9</t>
  </si>
  <si>
    <t>5.16.3.</t>
  </si>
  <si>
    <t>Sieviešu dzimumorgānu audzējs ar neskaidru vai nezināmu dabu</t>
  </si>
  <si>
    <t>D39.0-D39.2;D39.7;D39.9</t>
  </si>
  <si>
    <t>5.16.4.</t>
  </si>
  <si>
    <t>Vīriešu dzimumorgānu audzējs ar neskaidru vai nezināmu dabu</t>
  </si>
  <si>
    <t>D40.0;D40.1;D40.7;D40.9</t>
  </si>
  <si>
    <t>5.16.5.</t>
  </si>
  <si>
    <t>Urīnizvadorgānu audzējs ar neskaidru vai nezināmu dabu</t>
  </si>
  <si>
    <t>D41.0-D41.4;D41.7;D41.9</t>
  </si>
  <si>
    <t>5.16.6.</t>
  </si>
  <si>
    <t>Smadzeņu apvalku audzējs ar neskaidru vai nezināmu dabu</t>
  </si>
  <si>
    <t>D42.0;D42.1;D42.9</t>
  </si>
  <si>
    <t>5.16.7.</t>
  </si>
  <si>
    <t>Smadzeņu un centrālās nervu sistēmas audzējs ar neskaidru vai nezināmu dabu</t>
  </si>
  <si>
    <t>D43.0-D43.4;D43.7;D43.9</t>
  </si>
  <si>
    <t>5.16.8.</t>
  </si>
  <si>
    <t>Endokrīno dziedzeru audzējs ar neskaidru vai nezināmu dabu</t>
  </si>
  <si>
    <t>D44.0-D44.9</t>
  </si>
  <si>
    <t>5.16.9.</t>
  </si>
  <si>
    <t>Īstā policitēmija (polycythaemia vera)</t>
  </si>
  <si>
    <t>D45</t>
  </si>
  <si>
    <t>5.16.10.</t>
  </si>
  <si>
    <t>Mielodisplastiski sindromi</t>
  </si>
  <si>
    <t>D46.0-D46.7;D46.9</t>
  </si>
  <si>
    <t>5.16.11.</t>
  </si>
  <si>
    <t>Pārējie limfoīdo, asinsrades un radniecīgu audu audzēji ar neskaidru vai nezināmu dabu</t>
  </si>
  <si>
    <t>D47.0-D47.5;D47.7;D47.9</t>
  </si>
  <si>
    <t>5.16.12.</t>
  </si>
  <si>
    <t>Audzēji ar nenoteiktu vai nezināmu dabu citā un neprecizētā lokalizācijā</t>
  </si>
  <si>
    <t>D48.0-D48.7;D48.9</t>
  </si>
  <si>
    <t>5.17. </t>
  </si>
  <si>
    <t>Labdabīgi audzēji</t>
  </si>
  <si>
    <t>D25.0-D25.2, D25.9 </t>
  </si>
  <si>
    <t>5.17.1.</t>
  </si>
  <si>
    <t>Dzemdes leiomioma</t>
  </si>
  <si>
    <t>6.</t>
  </si>
  <si>
    <t>Ādas un zemādas audu slimības</t>
  </si>
  <si>
    <t>L10; L13; L20; L27; L40; L50.8</t>
  </si>
  <si>
    <t>75;100</t>
  </si>
  <si>
    <t>6.1.</t>
  </si>
  <si>
    <t>Bullozās dermatozes</t>
  </si>
  <si>
    <t>L10.0-L10.5;L10.8;L13.0</t>
  </si>
  <si>
    <t>6.1.1.</t>
  </si>
  <si>
    <t>Pemfiguss (pemphigus)</t>
  </si>
  <si>
    <t>L10.0-L10.5;L10.8</t>
  </si>
  <si>
    <t>6.1.2.</t>
  </si>
  <si>
    <t>Dīringa (Dühring) slimība</t>
  </si>
  <si>
    <t>L13.0</t>
  </si>
  <si>
    <t>6.2.</t>
  </si>
  <si>
    <t>Dermatīts un ekzēma</t>
  </si>
  <si>
    <t>L20.0;L20.8;L20.9;L27.0-L27.2;L27.8;L27.9</t>
  </si>
  <si>
    <t>6.2.1.</t>
  </si>
  <si>
    <t>Atopiskais dermatīts (neirodermīts)</t>
  </si>
  <si>
    <t>L20.0;L20.8;L20.9;</t>
  </si>
  <si>
    <t>6.2.2.</t>
  </si>
  <si>
    <t>Iekšķīgi lietotu vielu izraisīts dermatīts</t>
  </si>
  <si>
    <t>L27.0-L27.2;L27.8;L27.9</t>
  </si>
  <si>
    <t>6.3.</t>
  </si>
  <si>
    <t>Papuloskvamozās dermatozes</t>
  </si>
  <si>
    <t>L40.0-L40.5;L40.8</t>
  </si>
  <si>
    <t>6.3.1.</t>
  </si>
  <si>
    <t>Zvīņēde (psoriasis)</t>
  </si>
  <si>
    <t>6.4.</t>
  </si>
  <si>
    <t>Nātrene un eritēma</t>
  </si>
  <si>
    <t>L50.8</t>
  </si>
  <si>
    <t>6.4.1.</t>
  </si>
  <si>
    <t>Citi nātrenes veidi</t>
  </si>
  <si>
    <t>7.</t>
  </si>
  <si>
    <t>Elpošanas sistēmas slimības</t>
  </si>
  <si>
    <t>J00; J02; J04; J06; J11; J15; J16; J18; J20; J44; J45; J47; J67; J84; J99</t>
  </si>
  <si>
    <t>50;75;100</t>
  </si>
  <si>
    <t>7.1.</t>
  </si>
  <si>
    <t>Akūts nazofaringīts</t>
  </si>
  <si>
    <t>J00</t>
  </si>
  <si>
    <t>7.2.</t>
  </si>
  <si>
    <t>Akūts faringīts</t>
  </si>
  <si>
    <t>J02.0;J02.8;J02.9</t>
  </si>
  <si>
    <t>7.3.</t>
  </si>
  <si>
    <t>Akūts laringīts un traheīts</t>
  </si>
  <si>
    <t>J04.0-J04.2</t>
  </si>
  <si>
    <t>7.4.</t>
  </si>
  <si>
    <t>Augšējo elpceļu infekcija ar multiplu un neprecizētu lokalizāciju</t>
  </si>
  <si>
    <t>J06.0;J06.8;J06.9</t>
  </si>
  <si>
    <t>7.5.'</t>
  </si>
  <si>
    <t>Sezonālā gripa, ja vīruss nav identificēts</t>
  </si>
  <si>
    <t>J11.0;J11.1;J11.8</t>
  </si>
  <si>
    <t>7.5.</t>
  </si>
  <si>
    <t>Streptococcus pneumoniae ierosināta pneimonija</t>
  </si>
  <si>
    <t>J13</t>
  </si>
  <si>
    <t>7.6.</t>
  </si>
  <si>
    <t>Citur neklasificēta bakteriāla pneimonija</t>
  </si>
  <si>
    <t>J15.0-J15.9</t>
  </si>
  <si>
    <t>7.7.</t>
  </si>
  <si>
    <t>Citu mikroorganismu ierosināta, citur neklasificēta pneimonija</t>
  </si>
  <si>
    <t>J16.0;J16.8</t>
  </si>
  <si>
    <t>7.8.</t>
  </si>
  <si>
    <t>Neprecizēta mikroorganisma ierosināta pneimonija</t>
  </si>
  <si>
    <t>J18.0-J18.2;J18.8;J18.9</t>
  </si>
  <si>
    <t>7.9.</t>
  </si>
  <si>
    <t>Akūts bronhīts</t>
  </si>
  <si>
    <t>J20.0-J20.9</t>
  </si>
  <si>
    <t>7.10.</t>
  </si>
  <si>
    <t>Cita hroniska obstruktīva plaušu slimība</t>
  </si>
  <si>
    <t>J44.0;J44.1;J44.8;J44.9</t>
  </si>
  <si>
    <t>7.11.</t>
  </si>
  <si>
    <t>Astma</t>
  </si>
  <si>
    <t>J45.0;J45.1;J45.8;J45.9</t>
  </si>
  <si>
    <t>7.12.</t>
  </si>
  <si>
    <t>Bronhektāzes</t>
  </si>
  <si>
    <t>J47</t>
  </si>
  <si>
    <t>7.13.</t>
  </si>
  <si>
    <t>Hipersensitivitātes pneimonīts, ko izraisījuši organiski putekļi</t>
  </si>
  <si>
    <t>J67.0-J67.9</t>
  </si>
  <si>
    <t>7.14.</t>
  </si>
  <si>
    <t>Citas intersticiālas plaušu slimības</t>
  </si>
  <si>
    <t>J84.0;J84.1;J84.8;J84.9</t>
  </si>
  <si>
    <t>7.15.</t>
  </si>
  <si>
    <t>Elpošanas orgānu bojājums citur klasificētu slimību dēļ</t>
  </si>
  <si>
    <t>J99.0;J99.1;J99.8</t>
  </si>
  <si>
    <t>8.</t>
  </si>
  <si>
    <t>Endokrīnās, uztures un vielmaiņas slimības</t>
  </si>
  <si>
    <t>E03; E05; E10; E11; E13; E20; E22; E23; E25; E27; E30; E34; E55; E78; E83; E84; E89; E28.3</t>
  </si>
  <si>
    <t>8.1.</t>
  </si>
  <si>
    <t>Citi hipotireozes varianti</t>
  </si>
  <si>
    <t>E03.0-E03.5;E03.8</t>
  </si>
  <si>
    <t>8.2.</t>
  </si>
  <si>
    <t>Tireotoksikoze (hipertireoze)</t>
  </si>
  <si>
    <t>E05.0-E05.5;E05.8;E05.9</t>
  </si>
  <si>
    <t>8.3.</t>
  </si>
  <si>
    <t>Insulīnatkarīgs cukura diabēts</t>
  </si>
  <si>
    <t>E10.0-10.9</t>
  </si>
  <si>
    <t>8.4.</t>
  </si>
  <si>
    <t>Insulīnneatkarīgs cukura diabēts</t>
  </si>
  <si>
    <t>E11.0-E11.9; E11</t>
  </si>
  <si>
    <t>8.5.</t>
  </si>
  <si>
    <t>Cits precizēts cukura diabēts</t>
  </si>
  <si>
    <t>E13.0-E13.9</t>
  </si>
  <si>
    <t>8.6.</t>
  </si>
  <si>
    <t>Hipoparatireoze</t>
  </si>
  <si>
    <t>E20.0;E20.1;E20.8;E20.9</t>
  </si>
  <si>
    <t>8.7.</t>
  </si>
  <si>
    <t>Akromegālija un hipofiziārais gigantisms</t>
  </si>
  <si>
    <t>E22.0</t>
  </si>
  <si>
    <t>8.8.</t>
  </si>
  <si>
    <t>Hipofīzes hiperfunkcija</t>
  </si>
  <si>
    <t>E22.1-E22.2;E22.8</t>
  </si>
  <si>
    <t>8.9.</t>
  </si>
  <si>
    <t>Hipopituitārisms</t>
  </si>
  <si>
    <t>E23.0</t>
  </si>
  <si>
    <t>8.10.</t>
  </si>
  <si>
    <t>Hipofīzes hipofunkcija un citi traucējumi</t>
  </si>
  <si>
    <t>E23.1;E23.2</t>
  </si>
  <si>
    <t>8.11.</t>
  </si>
  <si>
    <t>Adrenogenitāli traucējumi</t>
  </si>
  <si>
    <t>E25.0;E25.8</t>
  </si>
  <si>
    <t>8.12.</t>
  </si>
  <si>
    <t>Citas virsnieru slimības</t>
  </si>
  <si>
    <t>E27.1; E27.3; E27.4</t>
  </si>
  <si>
    <t>8.13.</t>
  </si>
  <si>
    <t>Primārā olnīcu mazspēja</t>
  </si>
  <si>
    <t>E28.3</t>
  </si>
  <si>
    <t>8.14.</t>
  </si>
  <si>
    <t>Priekšlaicīga pubertāte (pubertas praecox)</t>
  </si>
  <si>
    <t>E30.1</t>
  </si>
  <si>
    <t>8.15.</t>
  </si>
  <si>
    <t>Citur neklasificēts mazs augums</t>
  </si>
  <si>
    <t>E34.3</t>
  </si>
  <si>
    <t>8.16.</t>
  </si>
  <si>
    <t>Aktīvs rahīts</t>
  </si>
  <si>
    <t>E55.0</t>
  </si>
  <si>
    <t>8.17.</t>
  </si>
  <si>
    <t>Lipoproteīnu vielmaiņas traucējumi un citas lipidēmijas</t>
  </si>
  <si>
    <t>E78.0-E78.2; E78.01</t>
  </si>
  <si>
    <t>8.18.</t>
  </si>
  <si>
    <t>Minerālu vielmaiņas traucējumi</t>
  </si>
  <si>
    <t>E83.0; E83.1; E83.3</t>
  </si>
  <si>
    <t>8.19.</t>
  </si>
  <si>
    <t>Cistiskā fibroze (mukoviscedoze)</t>
  </si>
  <si>
    <t>E84.0;E84.1;E84.8;E84.9</t>
  </si>
  <si>
    <t>8.20.</t>
  </si>
  <si>
    <t>Citur nekvalificēti pēcmanipulāciju endokrīni un vielmaiņas traucējumi</t>
  </si>
  <si>
    <t>E89.0-E89.6;E89.8;E89.9</t>
  </si>
  <si>
    <t>9.</t>
  </si>
  <si>
    <t>Gremošanas sistēmas slimības</t>
  </si>
  <si>
    <t>K25; K26; K27; K28; K50; K51; K71; K73; K74; K91; K86.1</t>
  </si>
  <si>
    <t>9.1.</t>
  </si>
  <si>
    <t>Kuņģa un divpadsmitpirkstu zarnas slimības</t>
  </si>
  <si>
    <t>K25.3;K25.7;K26.3;K26.7;K27.3;K27.7;K28.3;K28.7</t>
  </si>
  <si>
    <t>9.1.1.</t>
  </si>
  <si>
    <t>Kuņģa čūla</t>
  </si>
  <si>
    <t>K25.3;K25.7</t>
  </si>
  <si>
    <t>9.1.2.</t>
  </si>
  <si>
    <t>Divpadsmitpirkstu zarnas čūla</t>
  </si>
  <si>
    <t>K26.3;K26.7</t>
  </si>
  <si>
    <t>9.1.3.</t>
  </si>
  <si>
    <t>Neprecizētas lokalizācijas peptiska čūla</t>
  </si>
  <si>
    <t>K27.3;K27.7</t>
  </si>
  <si>
    <t>9.1.4.</t>
  </si>
  <si>
    <t>Gastrojejunāla čūla</t>
  </si>
  <si>
    <t>K28.3;K28.7</t>
  </si>
  <si>
    <t>9.2.</t>
  </si>
  <si>
    <t>Neinfekciozi enterīti un kolīti</t>
  </si>
  <si>
    <t>K50.0;K50.1;K50.8;K50.9;K51.0-K51.5;K51.8;K51.9</t>
  </si>
  <si>
    <t>9.2.1.</t>
  </si>
  <si>
    <t>Krona (Crohn) slimība (reģionāls enterīts)</t>
  </si>
  <si>
    <t>K50.0;K50.1;K50.8;K50.9</t>
  </si>
  <si>
    <t>9.2.2.</t>
  </si>
  <si>
    <t>Čūlains (ulcerozs) kolīts</t>
  </si>
  <si>
    <t>K51.0-K51.5;K51.8;K51.9</t>
  </si>
  <si>
    <t>9.3.</t>
  </si>
  <si>
    <t>Aknu slimības</t>
  </si>
  <si>
    <t>K71.5;K73.2;K74.3</t>
  </si>
  <si>
    <t>9.3.1.</t>
  </si>
  <si>
    <t>Toksisks aknu bojājums ar hronisku aktīvu hepatītu</t>
  </si>
  <si>
    <t>K71.5</t>
  </si>
  <si>
    <t>9.3.2.</t>
  </si>
  <si>
    <t>Citur nekvalificēts hronisks aktīvs hepatīts</t>
  </si>
  <si>
    <t>K73.2</t>
  </si>
  <si>
    <t>9.3.3.</t>
  </si>
  <si>
    <t>Primāra biliāra ciroze</t>
  </si>
  <si>
    <t>K74.3</t>
  </si>
  <si>
    <t>9.4.</t>
  </si>
  <si>
    <t>Žultspūšļa, žultsceļu un aizkuņģa dziedzera slimības</t>
  </si>
  <si>
    <t>K86.1</t>
  </si>
  <si>
    <t>9.4.1.</t>
  </si>
  <si>
    <t>Citu veidu hroniski pankreatīti</t>
  </si>
  <si>
    <t>9.5.</t>
  </si>
  <si>
    <t>Citas gremošanas orgānu slimības</t>
  </si>
  <si>
    <t>K91.2</t>
  </si>
  <si>
    <t>9.5.1.</t>
  </si>
  <si>
    <t>Citur nekvalificēta malabsorbcija pēc ķirurģiskas operācijas</t>
  </si>
  <si>
    <t>10.</t>
  </si>
  <si>
    <t>Infekcijas un parazitāras slimības</t>
  </si>
  <si>
    <t>A51; B17.1; B18; B02.2; B20.0-B20.9; B21.0-B21.3; B21.7-B21.9; B22.0-B22.2; B22.7; B23.0-B23.2; B23.8; B24; B67; B69</t>
  </si>
  <si>
    <t>10.2.</t>
  </si>
  <si>
    <t>Vīrusinfekcijas ar ādas un gļotādu bojājumiem</t>
  </si>
  <si>
    <t>B02.2</t>
  </si>
  <si>
    <t>10.2.1.</t>
  </si>
  <si>
    <t>Jostas roze ar citu nervu sistēmas daļu iesaisti</t>
  </si>
  <si>
    <t>10.3.</t>
  </si>
  <si>
    <t>Vīrushepatīti</t>
  </si>
  <si>
    <t>B17.1;B18.0-B18.2</t>
  </si>
  <si>
    <t>10.3.2.</t>
  </si>
  <si>
    <t>Hronisks vīrushepatīts</t>
  </si>
  <si>
    <t>B18.0-B18.2</t>
  </si>
  <si>
    <t>10.4.</t>
  </si>
  <si>
    <t>Humānā imūndeficīta vīrusa (HIV) infekcija</t>
  </si>
  <si>
    <t>B20.0-B20.9;B21.0-B21.3;B21.7-B21.9;B22.0-B22.2;B22.7;B23.0-B23.2;B23.8;B24</t>
  </si>
  <si>
    <t>10.4.1.</t>
  </si>
  <si>
    <t>Humānā imūndeficīta vīrusa (HIV) slimība ar infekcijas vai parazitāru slimību</t>
  </si>
  <si>
    <t>B20.0-B20.9</t>
  </si>
  <si>
    <t>10.4.3.</t>
  </si>
  <si>
    <t>Humānā imūndeficīta vīrusa (HIV) infekcija ar citu precizētu slimību izpausmi</t>
  </si>
  <si>
    <t>B22.0-B22.2;B22.7</t>
  </si>
  <si>
    <t>10.4.4.</t>
  </si>
  <si>
    <t>Humānā imūndeficīta vīrusa (HIV) infekcija ar citām izpausmēm</t>
  </si>
  <si>
    <t>B23.0-B23.2;B23.8</t>
  </si>
  <si>
    <t>10.4.5.</t>
  </si>
  <si>
    <t>Neprecizēta humānā imūndeficīta vīrusa (HIV) infekcija</t>
  </si>
  <si>
    <t>B24</t>
  </si>
  <si>
    <t>11.</t>
  </si>
  <si>
    <t>Skeleta, muskuļu un saistaudu slimības</t>
  </si>
  <si>
    <t>M02.3; M02.8; M05.0; M05.1; M05.2; M05.3; M05.8; M06.0; M06.4; M06.8; M07.0; M07.1; M07.2; M07.3; M08.0; M08.1; M08.2; M08.3; M08.4; M08.8; M08.9; M30.0; M30.1; M30.2; M30.3; M31.3; M31.4; M31.5; M32.0; M32.1; M32.8; M33.0; M33.1; M33.2; M34.0; M34.1; M34.2; M34.8; M35.0; M35.1; M35.3; M35.6; M45; M46.1; M47.0; M47.1; M80.0; M80.1; M80.2; M80.3; M80.4; M80.5; M80.8; M80.9; M81.0; M81.1; M81.2; M81.3; M81.4; M81.5; M81.6; M81.8; M81.9; M82.0; M82.1; M82.8</t>
  </si>
  <si>
    <t>11.1.</t>
  </si>
  <si>
    <t>Iekaisīgas poliartropātijas</t>
  </si>
  <si>
    <t>M05.0-M05.3;M05.8;M06.0-M06.4;M06.8;M07.0-M07.3;M08.0-M08.4;M08.8;M08.9;M02.3;M02.8</t>
  </si>
  <si>
    <t>11.1.1.</t>
  </si>
  <si>
    <t>Reaktīvas artropātijas</t>
  </si>
  <si>
    <t>M02.3;M02.8</t>
  </si>
  <si>
    <t>11.1.2.</t>
  </si>
  <si>
    <t>Seropozitīvs reimatoīdais artrīts</t>
  </si>
  <si>
    <t>M05.0-M05.3;M05.8</t>
  </si>
  <si>
    <t>11.1.3.</t>
  </si>
  <si>
    <t>Cita veida reimatoīdais artrīts</t>
  </si>
  <si>
    <t>M06.0-M06.4;M06.8</t>
  </si>
  <si>
    <t>11.1.4.</t>
  </si>
  <si>
    <t>Psoriātiskas un enteropātiskas artropātijas</t>
  </si>
  <si>
    <t>M07.0-M07.3</t>
  </si>
  <si>
    <t>11.1.5.</t>
  </si>
  <si>
    <t>Juvenilais artrīts</t>
  </si>
  <si>
    <t>M08.0-M08.4;M08.8;M08.9</t>
  </si>
  <si>
    <t>11.2.</t>
  </si>
  <si>
    <t>Saistaudu sistēmslimības</t>
  </si>
  <si>
    <t>M30.0-M30.3;M31.3;M31.4;M31.5;M32.0;M32.1;M32.8;M33.0-M33.2;M34.0-M34.2;M34.8;M35.0;M35.1;M35.3;M35.6</t>
  </si>
  <si>
    <t>11.2.1.</t>
  </si>
  <si>
    <t>Nodozais poliartrīts un radniecīgi stāvokļi</t>
  </si>
  <si>
    <t>M30.0-M30.3</t>
  </si>
  <si>
    <t>11.2.2.</t>
  </si>
  <si>
    <t>Citas nekrotizējošas vaskulopātijas</t>
  </si>
  <si>
    <t>M31.3;M31.4;M31.5</t>
  </si>
  <si>
    <t>11.2.3.</t>
  </si>
  <si>
    <t>Sistēmiska sarkanā vilkēde</t>
  </si>
  <si>
    <t>M32.0;M32.1;M32.8</t>
  </si>
  <si>
    <t>11.2.4.</t>
  </si>
  <si>
    <t>Dermatopolimiozīts</t>
  </si>
  <si>
    <t>M33.0-M33.2</t>
  </si>
  <si>
    <t>11.2.5.</t>
  </si>
  <si>
    <t>Sistēmiska sklerodermija</t>
  </si>
  <si>
    <t>M34.0-M34.2;M34.8</t>
  </si>
  <si>
    <t>11.2.6.</t>
  </si>
  <si>
    <t>Citi sistēmiski saistaudu bojājumi</t>
  </si>
  <si>
    <t>M35.0;M35.1;M35.3;M35.6</t>
  </si>
  <si>
    <t>11.3.</t>
  </si>
  <si>
    <t>Spondilopātijas</t>
  </si>
  <si>
    <t>M46.1;M47.0;M47.1;M45</t>
  </si>
  <si>
    <t>11.3.1.</t>
  </si>
  <si>
    <t>Ankilozējošais spondilīts</t>
  </si>
  <si>
    <t>M45</t>
  </si>
  <si>
    <t>11.3.2.</t>
  </si>
  <si>
    <t>Citur neklasificēts sakroileīts</t>
  </si>
  <si>
    <t>M46.1</t>
  </si>
  <si>
    <t>11.3.3.</t>
  </si>
  <si>
    <t>Spondiloze</t>
  </si>
  <si>
    <t>M47.0;M47.1</t>
  </si>
  <si>
    <t>11.4.</t>
  </si>
  <si>
    <t>Kaulu blīvuma un struktūras pārmaiņas</t>
  </si>
  <si>
    <t>M80.0-M80.5;M80.8;M80.9;M81.4;M81.5;M82.0;M82.1;M82.8</t>
  </si>
  <si>
    <t>11.4.1.</t>
  </si>
  <si>
    <t>Osteoporoze ar patoloģisku lūzumu</t>
  </si>
  <si>
    <t>M80.0-M80.5;M80.8;M80.9</t>
  </si>
  <si>
    <t>11.4.2.</t>
  </si>
  <si>
    <t>Osteoporoze bez patoloģiska lūzuma</t>
  </si>
  <si>
    <t>M81.4; M81.5</t>
  </si>
  <si>
    <t>11.4.3.</t>
  </si>
  <si>
    <t>Osteoporoze citur klasificētu slimību dēļ</t>
  </si>
  <si>
    <t>M82.0;M82.1;M82.8</t>
  </si>
  <si>
    <t>13.</t>
  </si>
  <si>
    <t>Iedzimtas kroplības, deformācijas un hromosomu anomālijas</t>
  </si>
  <si>
    <t>Q87; Q96; Q78.0</t>
  </si>
  <si>
    <t>13.1.</t>
  </si>
  <si>
    <t>Iedzimto anomāliju sindromi ar dominējošu mazu augumu</t>
  </si>
  <si>
    <t>Q87.1</t>
  </si>
  <si>
    <t>13.2.</t>
  </si>
  <si>
    <t>Tērnera (Turner) sindroms</t>
  </si>
  <si>
    <t>Q96.0-Q96.4;Q96.8;Q96.9</t>
  </si>
  <si>
    <t>13.3.</t>
  </si>
  <si>
    <t>Osteogenesis imperfecta</t>
  </si>
  <si>
    <t>Q78.0</t>
  </si>
  <si>
    <t>14.</t>
  </si>
  <si>
    <t>Nervu sistēmas slimības</t>
  </si>
  <si>
    <t>G20;G21;G22;G35; G35.0; G35.01; G40.0; G40.1; G40.2; G40.3; G40.4; G40.5; G40.6; G40.7; G40.8; G45.0; G45.1; G45.2; G45.3; G45.4; G45.8; G45.9; G43.0-G43.3, G43.8, G43.9; G70.0; G70.1; G70.2; G70.8; G71.2; G80.0; G80.1; G80.2; G80.3; G80.4; G80.8; G10; G11.0; G11.1; G11.2; G11.3; G11.4; G11.8; G11.9; G12.2; G24.0; G24.1; G24.2; G24.3; G24.4; G24.5; G24.8; G24.9; G30.0; G30.1; G30.8; G30.9; G50.0; G50.1; G50.8; G50.9; G54.0; G54.1; G54.5; G54.6; G60.0; G60.1; G60.2; G60.3; G60.8; G60.9; G61.0; G61.1; G61.8; G61.9; G62.0; G62.2; G62.8; G63.0; G63.3; G63.5; G90.6; G95.0; G95.1; G95.2; G95.8; G95.9</t>
  </si>
  <si>
    <t>14.1.</t>
  </si>
  <si>
    <t>Ekstrapiramidāli un kustību traucējumi</t>
  </si>
  <si>
    <t>G20;G21.0-G21.4;G21.8;G21.9;G22</t>
  </si>
  <si>
    <t>14.1.1.</t>
  </si>
  <si>
    <t>Parkinsona (Parkinson) slimība</t>
  </si>
  <si>
    <t>G20</t>
  </si>
  <si>
    <t>14.1.2.</t>
  </si>
  <si>
    <t>Sekundārs parkinsonisms</t>
  </si>
  <si>
    <t>G21.0-G21.4;G21.8;G21.9</t>
  </si>
  <si>
    <t>14.1.3.</t>
  </si>
  <si>
    <t>Parkinsonisms citur klasificētu slimību dēļ</t>
  </si>
  <si>
    <t>G22</t>
  </si>
  <si>
    <t>14.2.</t>
  </si>
  <si>
    <t>Demielinizējošas CNS slimības</t>
  </si>
  <si>
    <t>G35; G35.0; G35.01</t>
  </si>
  <si>
    <t>14.2.1.</t>
  </si>
  <si>
    <t>Multiplā skleroze</t>
  </si>
  <si>
    <t>14.3.</t>
  </si>
  <si>
    <t>Epizodiski un paroksizmāli traucējumi</t>
  </si>
  <si>
    <t>G40.0-G40.8; G45.0-G45.4;G45.8;G45.9;G43.0-G43.3, G43.8, G43.9</t>
  </si>
  <si>
    <t>14.3.1.</t>
  </si>
  <si>
    <t>Epilepsija</t>
  </si>
  <si>
    <t>G40.0-G40.8</t>
  </si>
  <si>
    <t>14.3.2.</t>
  </si>
  <si>
    <t>Cerebrāla transitoriska išēmiska lēkme un radniecīgi sindromi</t>
  </si>
  <si>
    <t>G45.0-G45.4; G45.8; G45.9</t>
  </si>
  <si>
    <t>14.3.3.</t>
  </si>
  <si>
    <t>Migrēna </t>
  </si>
  <si>
    <t>G43.0-G43.3, G43.8, G43.9</t>
  </si>
  <si>
    <t>14.4.</t>
  </si>
  <si>
    <t>Neiromuskulārās sinapses un muskuļu slimības</t>
  </si>
  <si>
    <t>G70.0-G70.2;G70.8;G71.2</t>
  </si>
  <si>
    <t>14.4.1.</t>
  </si>
  <si>
    <t>Myasthenia gravis un citas mioneirālas patoloģijas</t>
  </si>
  <si>
    <t>G70.0-G70.2;G70.8</t>
  </si>
  <si>
    <t>14.5.</t>
  </si>
  <si>
    <t>Cerebrālā trieka un citi paralītiski sindromi</t>
  </si>
  <si>
    <t>G80.0-G80.4;G80.8</t>
  </si>
  <si>
    <t>14.5.1.</t>
  </si>
  <si>
    <t>Cerebrālā trieka</t>
  </si>
  <si>
    <t>14.6.</t>
  </si>
  <si>
    <t>Centrālās nervu sistēmas primāras sistēmiskas atrofijas</t>
  </si>
  <si>
    <t>G10;G11.0-G11.4;G11.8;G11.9;G12.2</t>
  </si>
  <si>
    <t>14.6.1.</t>
  </si>
  <si>
    <t>Hantingtona (Huntington) slimība</t>
  </si>
  <si>
    <t>G10;</t>
  </si>
  <si>
    <t>14.6.2.</t>
  </si>
  <si>
    <t>Pārmantota ataksija</t>
  </si>
  <si>
    <t>G11.0-G11.4;G11.8;G11.9</t>
  </si>
  <si>
    <t>14.6.3.</t>
  </si>
  <si>
    <t>Motoriskā neirona slimības</t>
  </si>
  <si>
    <t>G12.2</t>
  </si>
  <si>
    <t>14.7.</t>
  </si>
  <si>
    <t>G24.0-G24.5;G24.8;G24.9</t>
  </si>
  <si>
    <t>14.7.1.</t>
  </si>
  <si>
    <t>Distonija</t>
  </si>
  <si>
    <t>14.8.</t>
  </si>
  <si>
    <t>Citas deģeneratīvas nervu sistēmas slimības</t>
  </si>
  <si>
    <t>G30.0;G30.1;G30.8;G30.9</t>
  </si>
  <si>
    <t>14.8.1.</t>
  </si>
  <si>
    <t>Alcheimera (Alzheimer) slimība</t>
  </si>
  <si>
    <t>14.9.</t>
  </si>
  <si>
    <t>Nervu, nervu saknīšu un pinumu patoloģija</t>
  </si>
  <si>
    <t>G50.0;G50.1;G50.8;G50.9;G54.0;G54.1;G54.5;G54.6;G90.6</t>
  </si>
  <si>
    <t>14.9.1.</t>
  </si>
  <si>
    <t>Trijzaru nerva (n. trigeminus) patoloģija</t>
  </si>
  <si>
    <t>G50.0;G50.1;G50.8;G50.9</t>
  </si>
  <si>
    <t>14.9.2.</t>
  </si>
  <si>
    <t>Nervu saknīšu un pinumu patoloģija</t>
  </si>
  <si>
    <t>G54.0;G54.1;G54.5;G54.6</t>
  </si>
  <si>
    <t>14.9.3.</t>
  </si>
  <si>
    <t>Kompleksais reģionālais sāpju sindroms, II tips</t>
  </si>
  <si>
    <t>G90.6</t>
  </si>
  <si>
    <t>14.10.</t>
  </si>
  <si>
    <t>Polineiropātijas un citas perifēriskās nervu sistēmas slimības</t>
  </si>
  <si>
    <t>G60.0-G60.3;G60.8;G60.9;G61.0; G61.1;G61.8;G61.9;G62.0;G62.2;G62.8;G63.0;G63.3;G63.5;G95.0-G95.2;G95.8;G95.9</t>
  </si>
  <si>
    <t>14.10.1.</t>
  </si>
  <si>
    <t>Pārmantota un idiopātiska neiropātija</t>
  </si>
  <si>
    <t>G60.0-G60.3;G60.8;G60.9</t>
  </si>
  <si>
    <t>14.10.2.</t>
  </si>
  <si>
    <t>Iekaisīga polineiropātija</t>
  </si>
  <si>
    <t>G61.0;G61.1;G61.8;G61.9</t>
  </si>
  <si>
    <t>14.10.3.</t>
  </si>
  <si>
    <t>Cita veida polineiropātijas</t>
  </si>
  <si>
    <t>G62.0;G62.2;G62.8</t>
  </si>
  <si>
    <t>14.10.4.</t>
  </si>
  <si>
    <t>Polineiropātija citur klasificētu slimību dēļ</t>
  </si>
  <si>
    <t>G63.0;G63.3;G63.5</t>
  </si>
  <si>
    <t>14.10.5.</t>
  </si>
  <si>
    <t>Citas muguras smadzeņu slimības</t>
  </si>
  <si>
    <t>G95.0-G95.2;G95.8;G95.9</t>
  </si>
  <si>
    <t>15.</t>
  </si>
  <si>
    <t>Psihiski un uzvedības traucējumi</t>
  </si>
  <si>
    <t>F00;F00.2; F00.9; F02.0; F02.2; F02.8; F06.0; F06.2; F07.0; F07.8; F20.0; F20.1; F20.2; F20.3; F20.4; F20.5; F20.6; F20.8; F21; F22.0; F22.8; F22.9; F23.0; F23.1; F23.2; F23.3; F23.8; F23.80; F23.9; F25.0; F25.1; F25.2; F25.8; F25.9; F31.0; F31.9; F32.1; F32.2; F32.3; F33.0; F33.1; F33.2; F33.3; F33.4; F33.8; F33.9; F70.0; F70.1; F70.8; F70.9; F71.0; F71.1; F71.8; F71.9; F72.0; F72.1; F72.8; F72.9; F73.0; F73.1; F73.8; F73.9; F84.0; F84.1; F84.2; F84.3; F84.4; F84.5; F84.8; F90.0; F90.1; F90.8; F90.9; F98.0; F10.1; F10.2; F11.1; F11.2; F12.1; F12.2; F13.1; F13.2; F14.1; F14.2; F15.1; F15.2; F16.1; F16.2; F17.1; F17.2; F18.1; F18.2; F19.1; F19.2</t>
  </si>
  <si>
    <t>15.1.</t>
  </si>
  <si>
    <t>Alcheimera (Alzheimer) demence</t>
  </si>
  <si>
    <t>F00.0-F00.2;F00.9</t>
  </si>
  <si>
    <t>15.2.</t>
  </si>
  <si>
    <t>Demence citur klasificētu slimību dēļ</t>
  </si>
  <si>
    <t>F02.0;F02.2;F02.8</t>
  </si>
  <si>
    <t>15.3.</t>
  </si>
  <si>
    <t>Citi psihiski traucējumi, kas rodas smadzeņu bojājuma un disfunkcijas vai somatiskas slimības dēļ</t>
  </si>
  <si>
    <t>F06.0;F06.2</t>
  </si>
  <si>
    <t>15.4.</t>
  </si>
  <si>
    <t>Personības un uzvedības traucējumi smadzeņu slimības, bojājuma vai disfunkcijas dēļ</t>
  </si>
  <si>
    <t>F07.0;F07.8</t>
  </si>
  <si>
    <t>15.5.</t>
  </si>
  <si>
    <t>Šizofrēnija</t>
  </si>
  <si>
    <t>F20.0-F20.6;F20.8</t>
  </si>
  <si>
    <t>15.6.</t>
  </si>
  <si>
    <t>Šizotipiski traucējumi</t>
  </si>
  <si>
    <t>F21;</t>
  </si>
  <si>
    <t>15.7.</t>
  </si>
  <si>
    <t>Persistējoši murgi</t>
  </si>
  <si>
    <t>F22.0;F22.8;F22.9</t>
  </si>
  <si>
    <t>15.8.</t>
  </si>
  <si>
    <t>Akūti un transitoriski psihotiski traucējumi (ārstēšanas ilgums līdz 6 mēnešiem)</t>
  </si>
  <si>
    <t>F23.0-F23.3; F23.8; F23.80; F23.9</t>
  </si>
  <si>
    <t>15.9.</t>
  </si>
  <si>
    <t>Šizoafektīvi traucējumi</t>
  </si>
  <si>
    <t>F25.0-F25.2;F25.8;F25.9</t>
  </si>
  <si>
    <t>15.10.</t>
  </si>
  <si>
    <t>Bipolāri afektīvi traucējumi</t>
  </si>
  <si>
    <t>F31.0-F31.9</t>
  </si>
  <si>
    <t>15.11.</t>
  </si>
  <si>
    <t>Depresīva epizode (ārstēšanas ilgums līdz 6 mēnešiem)</t>
  </si>
  <si>
    <t>F32.1- F32.3</t>
  </si>
  <si>
    <t>15.12.</t>
  </si>
  <si>
    <t>Rekurenti depresīvi traucējumi</t>
  </si>
  <si>
    <t>F33.0-F33.4;F33.8;F33.9</t>
  </si>
  <si>
    <t>15.13.</t>
  </si>
  <si>
    <t>Viegla garīga atpalicība</t>
  </si>
  <si>
    <t>F70.0;F70.1;F70.8;F70.9</t>
  </si>
  <si>
    <t>15.14.</t>
  </si>
  <si>
    <t>Vidēji smaga garīga atpalicība</t>
  </si>
  <si>
    <t>F71.0-F71.1;F71.8;F71.9</t>
  </si>
  <si>
    <t>15.15.</t>
  </si>
  <si>
    <t>Smaga garīga atpalicība</t>
  </si>
  <si>
    <t>F72.0-F72.1;F72.8;F72.9</t>
  </si>
  <si>
    <t>15.16.</t>
  </si>
  <si>
    <t>Dziļa garīga atpalicība</t>
  </si>
  <si>
    <t>F73.0-F73.1;F73.8;F73.9</t>
  </si>
  <si>
    <t>15.17.</t>
  </si>
  <si>
    <t>Pervezīvi attīstības traucējumi</t>
  </si>
  <si>
    <t>F84.0-F84.5;F84.8</t>
  </si>
  <si>
    <t>15.18.</t>
  </si>
  <si>
    <t>Hiperkinētiski traucējumi</t>
  </si>
  <si>
    <t>F90.0; F90.1; F90.8; F90.9</t>
  </si>
  <si>
    <t>15.19.</t>
  </si>
  <si>
    <t>Neorganiska enurēze</t>
  </si>
  <si>
    <t>F98.0</t>
  </si>
  <si>
    <t>15.20.</t>
  </si>
  <si>
    <t>Psihiski un uzvedības traucējumi alkohola lietošanas dēļ</t>
  </si>
  <si>
    <t>F10.1-F10.2</t>
  </si>
  <si>
    <t>15.21.</t>
  </si>
  <si>
    <t>Psihiski un uzvedības traucējumi opiātu lietošanas dēļ</t>
  </si>
  <si>
    <t>F11.1-11.2</t>
  </si>
  <si>
    <t>15.22.</t>
  </si>
  <si>
    <t>Psihiski un uzvedības traucējumi Indijas kaņepju alkaloīdu lietošanas dēļ</t>
  </si>
  <si>
    <t>F12.1;F12.2</t>
  </si>
  <si>
    <t>15.25.</t>
  </si>
  <si>
    <t>Psihiski un uzvedības traucējumi, kas radušies citu stimulatoru, ieskaitot kofeīnu, lietošanas dēļ</t>
  </si>
  <si>
    <t>F15.1-15.2</t>
  </si>
  <si>
    <t>15.27.</t>
  </si>
  <si>
    <t>Psihiski un uzvedības traucējumi, kas radušies tabakas lietošanas dēļ</t>
  </si>
  <si>
    <t>F17.1-17.2</t>
  </si>
  <si>
    <t>15.29.</t>
  </si>
  <si>
    <t>Psihiski un uzvedības traucējumi, kas radušies daudzu narkotisku un citu psihoaktīvu vielu lietošanas dēļ</t>
  </si>
  <si>
    <t>F19.1-F19.2</t>
  </si>
  <si>
    <t>16.</t>
  </si>
  <si>
    <t>Faktori, kas ietekmē veselību un saskari ar veselības aprūpes darbiniekiem</t>
  </si>
  <si>
    <t>Z20.6; Z21; Z31.1;Z31.2;Z93; Z94; Z95</t>
  </si>
  <si>
    <t>16.1.</t>
  </si>
  <si>
    <t>Mākslīga atvere</t>
  </si>
  <si>
    <t>Z93.1-Z93.6</t>
  </si>
  <si>
    <t>16.2.</t>
  </si>
  <si>
    <t>Stāvoklis pēc orgāna un audu transplantācijas</t>
  </si>
  <si>
    <t>Z94.0; Z94.1; Z94.2; Z94.4; Z94.8</t>
  </si>
  <si>
    <t>16.3.</t>
  </si>
  <si>
    <t>Sirds un asinsvadu implantāti un transplantāti</t>
  </si>
  <si>
    <t>Z95.1;Z95.2;Z95.5;Z95.8</t>
  </si>
  <si>
    <t>16.4.</t>
  </si>
  <si>
    <t>Iespēja inficēties un kontakts ar humānā imūndeficīta vīrusu (HIV)</t>
  </si>
  <si>
    <t>Z20.6</t>
  </si>
  <si>
    <t>16.5.</t>
  </si>
  <si>
    <t>Bezsimptomu inficēšanās ar humānā imūndeficīta vīrusu (HIV)</t>
  </si>
  <si>
    <t>Z21</t>
  </si>
  <si>
    <t>16.6.</t>
  </si>
  <si>
    <t>Mākslīga apsēklošana</t>
  </si>
  <si>
    <t>Z31.1</t>
  </si>
  <si>
    <t>16.7.</t>
  </si>
  <si>
    <t>In vitro apaugļošana</t>
  </si>
  <si>
    <t>Z31.2</t>
  </si>
  <si>
    <t>17.</t>
  </si>
  <si>
    <t>Uroģenitālās sistēmas slimības</t>
  </si>
  <si>
    <t>N04; N11; N18; N40; N80; N92.0-N92.6; N95.3; N46;N97.0-N97.9</t>
  </si>
  <si>
    <t>17.1.</t>
  </si>
  <si>
    <t>Nefrotiskais sindroms</t>
  </si>
  <si>
    <t>N04.0-N04.9</t>
  </si>
  <si>
    <t>17.2.</t>
  </si>
  <si>
    <t>Hronisks tubulointersticiāls nefrīts</t>
  </si>
  <si>
    <t>N11.0;N11.1;N11.8;N11.9</t>
  </si>
  <si>
    <t>17.3.</t>
  </si>
  <si>
    <t>Hroniska nieru slimība</t>
  </si>
  <si>
    <t>N18.0-N18.5;N18.8;N18.9</t>
  </si>
  <si>
    <t>17.4.</t>
  </si>
  <si>
    <t>Prostatas hiperplāzija</t>
  </si>
  <si>
    <t>N40</t>
  </si>
  <si>
    <t>17.5.</t>
  </si>
  <si>
    <t>Endometrioze</t>
  </si>
  <si>
    <t>N80.0-N80.6;N80.8;N80.9</t>
  </si>
  <si>
    <t>17.6.</t>
  </si>
  <si>
    <t>Pārmērīgas, biežas un neregulāras menstruācijas</t>
  </si>
  <si>
    <t>N92.0-N92.6</t>
  </si>
  <si>
    <t>17.7.</t>
  </si>
  <si>
    <t>Traucējumi mākslīgas menopauzes dēļ</t>
  </si>
  <si>
    <t>N95.3</t>
  </si>
  <si>
    <t>17.8.</t>
  </si>
  <si>
    <t>Vīriešu neauglība (azoospermija, oligospermija)</t>
  </si>
  <si>
    <t>N46</t>
  </si>
  <si>
    <t>17.9.</t>
  </si>
  <si>
    <t>Sieviešu neauglība</t>
  </si>
  <si>
    <t>N97.0-N97.4;N97.8;N97.9</t>
  </si>
  <si>
    <t>18.</t>
  </si>
  <si>
    <t>Ievainojumi, saindēšanās un citas ārējas iedarbes sekas</t>
  </si>
  <si>
    <t>T66;T91.1;T91.2;T91.3; T91.31;T92.4;T93.4</t>
  </si>
  <si>
    <t>18.1.</t>
  </si>
  <si>
    <t>Neprecizēta radiācijas ietekme</t>
  </si>
  <si>
    <t>T66</t>
  </si>
  <si>
    <t>18.2.</t>
  </si>
  <si>
    <t>Mugurkaulāja lūzuma sekas</t>
  </si>
  <si>
    <t>T91.1</t>
  </si>
  <si>
    <t>18.3.</t>
  </si>
  <si>
    <t>Citu krūškurvja un iegurņa lūzumu sekas</t>
  </si>
  <si>
    <t>T91.2</t>
  </si>
  <si>
    <t>18.4.</t>
  </si>
  <si>
    <t>Muguras smadzeņu bojājuma sekas</t>
  </si>
  <si>
    <t>T91.3; T91.31</t>
  </si>
  <si>
    <t>18.5.</t>
  </si>
  <si>
    <t>Augšējās ekstremitātes nerva bojājuma sekas</t>
  </si>
  <si>
    <t>T92.4</t>
  </si>
  <si>
    <t>18.6.</t>
  </si>
  <si>
    <t>Apakšējās ekstremitātes nerva bojājuma sekas</t>
  </si>
  <si>
    <t>T93.4</t>
  </si>
  <si>
    <t>19.</t>
  </si>
  <si>
    <t>Grūtniecība, dzemdības un pēcdzemdību periods</t>
  </si>
  <si>
    <t>O22.3; O22.9; O99.1; O99.4;O24.4</t>
  </si>
  <si>
    <t>19.1.</t>
  </si>
  <si>
    <t>Citi sievietes veselības traucējumi grūtniecības dēļ</t>
  </si>
  <si>
    <t>O24.4;O22.3;O22.9</t>
  </si>
  <si>
    <t>19.1.1.</t>
  </si>
  <si>
    <t>Venozas komplikācijas grūtniecības laikā</t>
  </si>
  <si>
    <t>O22.3;O22.9</t>
  </si>
  <si>
    <t>19.1.2.</t>
  </si>
  <si>
    <t>Cukura diabēts, kas sācies grūtniecības laikā</t>
  </si>
  <si>
    <t>O24.4</t>
  </si>
  <si>
    <t>19.2.</t>
  </si>
  <si>
    <t>Citi citur neklasificēti stāvokļi dzemdniecībā</t>
  </si>
  <si>
    <t>O99.1;O99.4</t>
  </si>
  <si>
    <t>19.2.1.</t>
  </si>
  <si>
    <t>Citur klasificētas slimības, kas sarežģī grūtniecību, dzemdības un pēcdzemdību periodu</t>
  </si>
  <si>
    <t xml:space="preserve"> KOPĀ I:</t>
  </si>
  <si>
    <t>II Pārskats par finanšu līdzekļu izlietojumu ambulatorajai ārstēšanai paredzēto zāļu un medicīnisko ierīču iegādes izdevumu kompensācijai bērniem līdz 2 gadu vecumam, grūtniecēm un sievietēm pēcdzemdību periodā</t>
  </si>
  <si>
    <t>Pacientu grupa</t>
  </si>
  <si>
    <t>Bērni līdz 2 gadu vecumam MB</t>
  </si>
  <si>
    <t>Grūtnieces un sievietes pēcdzemdību periodā MG</t>
  </si>
  <si>
    <t>KOPĀ II :</t>
  </si>
  <si>
    <t>III Pārskats par finanšu līdzekļu izlietojumu ambulatorajai ārstēšanai paredzēto zāļu un medicīnisko ierīču iegādes izdevumu kompensācijai reto slimību pacientiem</t>
  </si>
  <si>
    <t>Diagnozes grupas/ diagnozes rindas numurs</t>
  </si>
  <si>
    <t>Unikālais pacientu skaits</t>
  </si>
  <si>
    <t xml:space="preserve">Asinsrites sistēmas slimības </t>
  </si>
  <si>
    <t>Klasiskā fenilketonūrija</t>
  </si>
  <si>
    <t>E70.0</t>
  </si>
  <si>
    <t>Sēru saturošo aminoskābju vielmaiņas traucējumi (homocistinūrija)</t>
  </si>
  <si>
    <t>E72.1</t>
  </si>
  <si>
    <t>Urīnvielas cikla metaboliski traucējumi</t>
  </si>
  <si>
    <t>E72.2</t>
  </si>
  <si>
    <t>Citi sfingolipidozes varianti (Gošē slimība)</t>
  </si>
  <si>
    <t>E75.2</t>
  </si>
  <si>
    <t xml:space="preserve">X hromosomu saistītās hipofosfatēmijas </t>
  </si>
  <si>
    <t>E83.3</t>
  </si>
  <si>
    <t>Cistiskā fibroze</t>
  </si>
  <si>
    <t>E84</t>
  </si>
  <si>
    <t>Citur neklasificēta malabsorbcija pēc ķirurģiskas operācijas</t>
  </si>
  <si>
    <t>Neirofibromatoze (neļaundabīga)</t>
  </si>
  <si>
    <t>Q85.0</t>
  </si>
  <si>
    <t>Spināla muskuļu atrofija</t>
  </si>
  <si>
    <t>G12.0;G12.1</t>
  </si>
  <si>
    <t>KOPĀ III :</t>
  </si>
  <si>
    <t>Unikālo pacientu skaits KOPĀ I + II+ III :</t>
  </si>
  <si>
    <t>IV Pārskats par finanšu līdzekļu izlietojumu ambulatorajai ārstēšanai paredzēto zāļu un medicīnisko ierīču iegādes izdevumu kompensācijai individuāliem pacientiem</t>
  </si>
  <si>
    <t>Diagnozes grupu rindas Nr.</t>
  </si>
  <si>
    <t>Diagnožu grupa</t>
  </si>
  <si>
    <t>Diagnožu grupas kods saskaņā ar SSK-X</t>
  </si>
  <si>
    <t>Pacientu skaits</t>
  </si>
  <si>
    <t>Faktiskie izdevumi (EUR)</t>
  </si>
  <si>
    <t>H10</t>
  </si>
  <si>
    <t>Keratīts</t>
  </si>
  <si>
    <t>H16</t>
  </si>
  <si>
    <t>Saistenes un radzenes bojājums citur klasificētu slimību dēļ</t>
  </si>
  <si>
    <t>H19</t>
  </si>
  <si>
    <t>Iridociklīts</t>
  </si>
  <si>
    <t>H20</t>
  </si>
  <si>
    <t>Horioretinīts</t>
  </si>
  <si>
    <t>H30</t>
  </si>
  <si>
    <t>Citas redzes nerva (n.opticus,II nerva) un redzes ceļu slimības</t>
  </si>
  <si>
    <t>H47</t>
  </si>
  <si>
    <t>Talasēmija</t>
  </si>
  <si>
    <t>D56</t>
  </si>
  <si>
    <t>Citi koagulācijas traucējumi</t>
  </si>
  <si>
    <t>D68</t>
  </si>
  <si>
    <t>D69</t>
  </si>
  <si>
    <t>Segmentkodolaino neitrofīlo leikocītu funkcionāli traucējumi</t>
  </si>
  <si>
    <t>D71</t>
  </si>
  <si>
    <t>Citi leikocītu traucējumi</t>
  </si>
  <si>
    <t>D72</t>
  </si>
  <si>
    <t>Noteiktas limforetikulāro audu un retikulohistiocitārās sistēmas slimības</t>
  </si>
  <si>
    <t>D76</t>
  </si>
  <si>
    <t>Imūndeficīts ar dominējošu antivielu defektu</t>
  </si>
  <si>
    <t>D80</t>
  </si>
  <si>
    <t>Kombinēts imūndeficīts</t>
  </si>
  <si>
    <t>D81</t>
  </si>
  <si>
    <t>D84</t>
  </si>
  <si>
    <t>Citi citur neklasificēti,imūno mehānismu traucējumi</t>
  </si>
  <si>
    <t>D89</t>
  </si>
  <si>
    <t>Plaušu embolija</t>
  </si>
  <si>
    <t>I26</t>
  </si>
  <si>
    <t>Citas kardiopulmonālas slimības</t>
  </si>
  <si>
    <t>I27</t>
  </si>
  <si>
    <t>Citas perikarda slimības</t>
  </si>
  <si>
    <t>I31</t>
  </si>
  <si>
    <t>Akūts un subakūts endokardīts</t>
  </si>
  <si>
    <t>I33</t>
  </si>
  <si>
    <t>I42</t>
  </si>
  <si>
    <t>Citi vadīšanas traucējumi</t>
  </si>
  <si>
    <t>I45</t>
  </si>
  <si>
    <t>I47</t>
  </si>
  <si>
    <t>Cita veida sirds aritmijas</t>
  </si>
  <si>
    <t>I49</t>
  </si>
  <si>
    <t>I67</t>
  </si>
  <si>
    <t>I69</t>
  </si>
  <si>
    <t>Aortas aneirisma un atslāņošanās</t>
  </si>
  <si>
    <t>I71</t>
  </si>
  <si>
    <t>Citas perifērisko asinsvadu slimības</t>
  </si>
  <si>
    <t>I73</t>
  </si>
  <si>
    <t>Arteriālā embolija un tromboze</t>
  </si>
  <si>
    <t>I74</t>
  </si>
  <si>
    <t>Kapilāru slimības</t>
  </si>
  <si>
    <t>I78</t>
  </si>
  <si>
    <t>Cita veida venoza embolija un tromboze</t>
  </si>
  <si>
    <t>I82</t>
  </si>
  <si>
    <t>Citi neinfekciozi limfvadu un limfmezglu bojājumi</t>
  </si>
  <si>
    <t>I89</t>
  </si>
  <si>
    <t xml:space="preserve">Audzēji </t>
  </si>
  <si>
    <t>C18</t>
  </si>
  <si>
    <t>C24</t>
  </si>
  <si>
    <t>C25</t>
  </si>
  <si>
    <t>C49</t>
  </si>
  <si>
    <t>C54</t>
  </si>
  <si>
    <t>C71</t>
  </si>
  <si>
    <t>Muguras smadzeņu, kraniālo nervu u.c.centr.nervu sist.daļu ļaund.audz.</t>
  </si>
  <si>
    <t>C72</t>
  </si>
  <si>
    <t>C74</t>
  </si>
  <si>
    <t>Difūza ne Hodžkina limfoma</t>
  </si>
  <si>
    <t>C84</t>
  </si>
  <si>
    <t>Perifērisko un ādas T šūnu limfomas</t>
  </si>
  <si>
    <t>C86</t>
  </si>
  <si>
    <t>C91</t>
  </si>
  <si>
    <t>Citi un /neprec.limfoīdo,asinsrades un radniecīgu audu ļaund.audz.</t>
  </si>
  <si>
    <t>C96</t>
  </si>
  <si>
    <t>Pārējo un neprecīzi noteiktu gremošanas sistēmas daļu labdabīgs audzējs</t>
  </si>
  <si>
    <t>D13</t>
  </si>
  <si>
    <t>Hemangioma un limfangioma, jebkura lokalizācija</t>
  </si>
  <si>
    <t>D18</t>
  </si>
  <si>
    <t>Saistaudu un citu mīksto audu citi labdabīgi audzēji</t>
  </si>
  <si>
    <t>D21</t>
  </si>
  <si>
    <t>Acs un tās palīgorgānu labdabīgs audzējs</t>
  </si>
  <si>
    <t>D31</t>
  </si>
  <si>
    <t>Citu un neprecizētu vietu labdabīgs audzējs</t>
  </si>
  <si>
    <t>D36</t>
  </si>
  <si>
    <t>D46</t>
  </si>
  <si>
    <t>Pārējie limf.,asinsrades un radniec.audu audz.ar nesk.un nezināmu dabu</t>
  </si>
  <si>
    <t>D47</t>
  </si>
  <si>
    <t>Audz.ar nenoteiktu vai nezināmu dabu citā un neprecizētā lokalizācijā</t>
  </si>
  <si>
    <t>D48</t>
  </si>
  <si>
    <t>Ādas un zemādas slimības</t>
  </si>
  <si>
    <t>Lichen simplex chronicus un niezulis (prurigo)</t>
  </si>
  <si>
    <t>L28</t>
  </si>
  <si>
    <t>L40</t>
  </si>
  <si>
    <t>Plankumainā plikgalvība (alopecia areata)</t>
  </si>
  <si>
    <t>L63</t>
  </si>
  <si>
    <t>Citi mata maisiņa bojājumi</t>
  </si>
  <si>
    <t>L73</t>
  </si>
  <si>
    <t>Pyoderma gangrenosum</t>
  </si>
  <si>
    <t>L88</t>
  </si>
  <si>
    <t xml:space="preserve">Elpošanas sistēmas slimības </t>
  </si>
  <si>
    <t>Deguna polipi</t>
  </si>
  <si>
    <t>J33</t>
  </si>
  <si>
    <t>Citur neklasificēta plaušu eozinofilija</t>
  </si>
  <si>
    <t>J82</t>
  </si>
  <si>
    <t>Citi respiratoriski traucējumi</t>
  </si>
  <si>
    <t>J98</t>
  </si>
  <si>
    <t>E10</t>
  </si>
  <si>
    <t>E13</t>
  </si>
  <si>
    <t>Citi aizkuņģa dziedzera iekšējās sekrēcijas traucējumi</t>
  </si>
  <si>
    <t>E16</t>
  </si>
  <si>
    <t>E20</t>
  </si>
  <si>
    <t>Hiperparatireoze un citi epitēlijķermenīšu funkcijas traucējumi</t>
  </si>
  <si>
    <t>E21</t>
  </si>
  <si>
    <t>E23</t>
  </si>
  <si>
    <t>Kušinga sindroms</t>
  </si>
  <si>
    <t>E24</t>
  </si>
  <si>
    <t>Olnīcu disfunkcija</t>
  </si>
  <si>
    <t>E28</t>
  </si>
  <si>
    <t>Sēklinieku disfunkcija</t>
  </si>
  <si>
    <t>E29</t>
  </si>
  <si>
    <t>Citur neklasificēti pubertātes traucējumi</t>
  </si>
  <si>
    <t>E30</t>
  </si>
  <si>
    <t>Aptaukošanās</t>
  </si>
  <si>
    <t>E66</t>
  </si>
  <si>
    <t>Aromātisko aminoskābju vielmaiņas traucējumi</t>
  </si>
  <si>
    <t>E70</t>
  </si>
  <si>
    <t>Citi aminoskābju vielmaiņas traucējumi</t>
  </si>
  <si>
    <t>E72</t>
  </si>
  <si>
    <t>Porfirīna un bilirubīna vielmaiņas traucējumi</t>
  </si>
  <si>
    <t>E80</t>
  </si>
  <si>
    <t>E83</t>
  </si>
  <si>
    <t>Amiloidoze</t>
  </si>
  <si>
    <t>E85</t>
  </si>
  <si>
    <t>Citur neklasificēti pēcmanipulāciju, endokrīni un vielmaiņas traucējumi</t>
  </si>
  <si>
    <t>E89</t>
  </si>
  <si>
    <t>Citas barības vada slimības</t>
  </si>
  <si>
    <t>K22</t>
  </si>
  <si>
    <t>Cita veida neinfekciozi gastroenterīti un kolīti</t>
  </si>
  <si>
    <t>K52</t>
  </si>
  <si>
    <t>Citas aknu slimības</t>
  </si>
  <si>
    <t>K76</t>
  </si>
  <si>
    <t>Citur neklasificēti gremošanas sistēmas bojājumi pēc manipulācijām</t>
  </si>
  <si>
    <t>K91</t>
  </si>
  <si>
    <t>K92</t>
  </si>
  <si>
    <t>Citas bakteriālas zarnu infekcijas</t>
  </si>
  <si>
    <t>A04</t>
  </si>
  <si>
    <t>Herpesvīrusu [herpes simplex] infekcija</t>
  </si>
  <si>
    <t>B00</t>
  </si>
  <si>
    <t>Citi akūti vīrushepatīti</t>
  </si>
  <si>
    <t>B17</t>
  </si>
  <si>
    <t>Citomegalovīrusu slimības</t>
  </si>
  <si>
    <t>B25</t>
  </si>
  <si>
    <t>Barības vada kandidoze</t>
  </si>
  <si>
    <t>B37</t>
  </si>
  <si>
    <t>Aspergiloze</t>
  </si>
  <si>
    <t>B44</t>
  </si>
  <si>
    <t>Kriptokokoze</t>
  </si>
  <si>
    <t>B45</t>
  </si>
  <si>
    <t>Micetoma</t>
  </si>
  <si>
    <t>B47</t>
  </si>
  <si>
    <t>Neprecizētas mikozes</t>
  </si>
  <si>
    <t>B49</t>
  </si>
  <si>
    <t>Ehinokokoze</t>
  </si>
  <si>
    <t>B67</t>
  </si>
  <si>
    <t>Cisticerkoze</t>
  </si>
  <si>
    <t>B69</t>
  </si>
  <si>
    <t>Citi bakteriāli ierosinātāji kā citās nodaļās klasificētu slimību cēloņi</t>
  </si>
  <si>
    <t>B96</t>
  </si>
  <si>
    <t>Muskuļu, skeleta un saistaudu slimības</t>
  </si>
  <si>
    <t>Juvenīlais artrīts</t>
  </si>
  <si>
    <t>M08</t>
  </si>
  <si>
    <t>Podagra</t>
  </si>
  <si>
    <t>M10</t>
  </si>
  <si>
    <t>Citas specifiskas artropātijas</t>
  </si>
  <si>
    <t>M12</t>
  </si>
  <si>
    <t>Nodozais poliarterīts un radniecīgi stāvokļi</t>
  </si>
  <si>
    <t>M30</t>
  </si>
  <si>
    <t>M31</t>
  </si>
  <si>
    <t>M32</t>
  </si>
  <si>
    <t>M33</t>
  </si>
  <si>
    <t>M34</t>
  </si>
  <si>
    <t>M35</t>
  </si>
  <si>
    <t>Cita veida iekaisīgas spondilopātijas</t>
  </si>
  <si>
    <t>M46</t>
  </si>
  <si>
    <t>M80</t>
  </si>
  <si>
    <t>Osteomielīts</t>
  </si>
  <si>
    <t>M86</t>
  </si>
  <si>
    <t>Osteonekroze</t>
  </si>
  <si>
    <t>M87</t>
  </si>
  <si>
    <t>Citi skrimšļu bojājumi</t>
  </si>
  <si>
    <t>M94</t>
  </si>
  <si>
    <t>Noteikti perinatālā perioda stāvokļi</t>
  </si>
  <si>
    <t>Iedzimtas vīrusslimības</t>
  </si>
  <si>
    <t>P35</t>
  </si>
  <si>
    <t>Citas iedzimtas galvas smadzeņu anomālijas</t>
  </si>
  <si>
    <t>Q04</t>
  </si>
  <si>
    <t>Iedzimtas sirds kambaru un atveru anomālijas</t>
  </si>
  <si>
    <t>Q20</t>
  </si>
  <si>
    <t>Iedzimtas aortas un mitrālā vārstuļa anomālijas</t>
  </si>
  <si>
    <t>Q23</t>
  </si>
  <si>
    <t>Citas iedzimtas asinsrites sistēmas anomālijas</t>
  </si>
  <si>
    <t>Q28</t>
  </si>
  <si>
    <t>Citas iedzimtas elpošanas sistēmas anomālijas</t>
  </si>
  <si>
    <t>Q34</t>
  </si>
  <si>
    <t>Iedzimtas aknu, žultsvadu un žultpūšļa anomālijas</t>
  </si>
  <si>
    <t>Q44</t>
  </si>
  <si>
    <t>Citas iedzimtas vīriešu dzimumorgānu anomālijas</t>
  </si>
  <si>
    <t>Q55</t>
  </si>
  <si>
    <t>Cistiskā nieru slimība</t>
  </si>
  <si>
    <t>Q61</t>
  </si>
  <si>
    <t>Citas iedzimtas nieru anomālijas</t>
  </si>
  <si>
    <t>Q63</t>
  </si>
  <si>
    <t>Citas iedzimtas ādas anomālijas</t>
  </si>
  <si>
    <t>Q82</t>
  </si>
  <si>
    <t>Citur neklasificētas fakomatozes</t>
  </si>
  <si>
    <t>Q85</t>
  </si>
  <si>
    <t>Citi precizēti iedzimtu anomāliju sindromi, kas skar vairākas sistēmas</t>
  </si>
  <si>
    <t>Q87</t>
  </si>
  <si>
    <t>Q96</t>
  </si>
  <si>
    <t>Citas citur neklasificētas dzimumhromosomas anomālijas ar sievietes fenotipu</t>
  </si>
  <si>
    <t>Q97</t>
  </si>
  <si>
    <t>Citas citur neklasificētas dzimumhromosomas anomālijas ar vīrieša fenotipu</t>
  </si>
  <si>
    <t>Q98</t>
  </si>
  <si>
    <t>Citas citur neklasificētas hromosomu anomālijas</t>
  </si>
  <si>
    <t>Q99</t>
  </si>
  <si>
    <t>Meningīts citu citur klasificētu infekcijas un parazitāru slimību dēļ</t>
  </si>
  <si>
    <t>G02</t>
  </si>
  <si>
    <t>Encefalīts, mielīts un encefalomielīts</t>
  </si>
  <si>
    <t>G04</t>
  </si>
  <si>
    <t>Iekaisīgu centrālās nervu sistēmas slimību sekas</t>
  </si>
  <si>
    <t>G09</t>
  </si>
  <si>
    <t>Citas bazālo gangliju deģeneratīvas slimības</t>
  </si>
  <si>
    <t>G23</t>
  </si>
  <si>
    <t>G24</t>
  </si>
  <si>
    <t>Cita veida akūta diseminēta demielinizācija</t>
  </si>
  <si>
    <t>G36</t>
  </si>
  <si>
    <t>Citas demielinizējošas centrālās nervu sistēmas slimības</t>
  </si>
  <si>
    <t>G37</t>
  </si>
  <si>
    <t>G40</t>
  </si>
  <si>
    <t>Epileptisks stāvoklis (status epilepticus)</t>
  </si>
  <si>
    <t>G41</t>
  </si>
  <si>
    <t>Miega traucējumi</t>
  </si>
  <si>
    <t>G47</t>
  </si>
  <si>
    <t>G60</t>
  </si>
  <si>
    <t>G61</t>
  </si>
  <si>
    <t>Citas perifēriskas nervu sistēmas slimības</t>
  </si>
  <si>
    <t>G64</t>
  </si>
  <si>
    <t>G70</t>
  </si>
  <si>
    <t>Primāras muskuļu slimības</t>
  </si>
  <si>
    <t>G71</t>
  </si>
  <si>
    <t>Citas miopātijas</t>
  </si>
  <si>
    <t>G72</t>
  </si>
  <si>
    <t>Neiromuskulārās sinapses un muskuļu patoloģija citur klasificētu slimību dēļ</t>
  </si>
  <si>
    <t>G73</t>
  </si>
  <si>
    <t>Bērnu cerebrālā trieka</t>
  </si>
  <si>
    <t>G80</t>
  </si>
  <si>
    <t>Autonomās (veģetatīvās) nervu sistēmas patoloģija</t>
  </si>
  <si>
    <t>G90</t>
  </si>
  <si>
    <t>Citi galvas smadzeņu bojājumi citur klasificētu slimību dēļ</t>
  </si>
  <si>
    <t>G94</t>
  </si>
  <si>
    <t>G95</t>
  </si>
  <si>
    <t>F51</t>
  </si>
  <si>
    <t>Z93</t>
  </si>
  <si>
    <t>Z94</t>
  </si>
  <si>
    <t>Citur neklasificēta atkarība no palīgaparātiem un ierīcēm</t>
  </si>
  <si>
    <t>Z99</t>
  </si>
  <si>
    <t>Akūts nefrītisks sindroms</t>
  </si>
  <si>
    <t>N00</t>
  </si>
  <si>
    <t>Recidivējoša un persistējoša hematūrija</t>
  </si>
  <si>
    <t>N02</t>
  </si>
  <si>
    <t>Hronisks nefrītisks sindroms</t>
  </si>
  <si>
    <t>N03</t>
  </si>
  <si>
    <t>Nefrotisks sindroms</t>
  </si>
  <si>
    <t>N04</t>
  </si>
  <si>
    <t>Glomerulāri bojājumi citur klasificētu slimību dēļ</t>
  </si>
  <si>
    <t>N08</t>
  </si>
  <si>
    <t>Hroniska nieru mazspēja</t>
  </si>
  <si>
    <t>N18</t>
  </si>
  <si>
    <t>Slimības nieru tubulāro funkciju traucējumu dēļ</t>
  </si>
  <si>
    <t>N25</t>
  </si>
  <si>
    <t>Cistīts</t>
  </si>
  <si>
    <t>N30</t>
  </si>
  <si>
    <t>Citur neklasificēta urīnpūšļa neiromuskulāra disfunkcija</t>
  </si>
  <si>
    <t>N31</t>
  </si>
  <si>
    <t>Ievainojumi, saindēšanās un citas ārējās iedarbes sekas</t>
  </si>
  <si>
    <t>Neveiksmīga orgānu un audu transplantācija un transplantāta treme</t>
  </si>
  <si>
    <t>T86</t>
  </si>
  <si>
    <t>Citur neklasificētas sāpes</t>
  </si>
  <si>
    <t>R52</t>
  </si>
  <si>
    <t>Stāvoklis pēc pārslimota Covid-19</t>
  </si>
  <si>
    <t>U09</t>
  </si>
  <si>
    <t>KOPĀ IV:</t>
  </si>
  <si>
    <t>V Maksājums aptiekām par farmaceita pakalpojumu :</t>
  </si>
  <si>
    <t>VI C sarakstā iekļauto (parenterālo) zāļu iegāde kopā:</t>
  </si>
  <si>
    <t>VII Reto slimību sarakstā iekļauto zāļu iegāde kopā:</t>
  </si>
  <si>
    <t xml:space="preserve">                  t.sk. reto slimību sarakstā iekļauto  zāļu iegāde (no III pārskata): </t>
  </si>
  <si>
    <t xml:space="preserve">                  t.sk. reto slimību sarakstā iekļauto (parenterālo) zāļu iegāde: </t>
  </si>
  <si>
    <t>VIII Atgrieztie līdzekļi fiziskām personām:</t>
  </si>
  <si>
    <t>IX Atsevišķi rēķini, kuri netika iekļauti Veselības aprūpes pakalpojumu apmaksas norēķinu sistēmas “Vadības informācijas sistēma”  rēķinos:</t>
  </si>
  <si>
    <t>X Zāļu un medicīnisko ierīču kompensācija neatliekamos gadījumos:</t>
  </si>
  <si>
    <t>KOPĀ I+II+IV+V+VI+VII+VIII+IX+X:</t>
  </si>
  <si>
    <t xml:space="preserve">Pārskats par naudas līdzekļu izlietojumu ambulatorajai ārstēšanai paredzēto zāļu un medicīnisko ierīču iegādes izdevumu kompensācijai slimību grupu un diagnožu griezumā </t>
  </si>
  <si>
    <t>I Pārskats par finanšu līdzekļu izlietojumu ambulatorajai ārstēšanai paredzēto zāļu un medicīnisko ierīču iegādes izdevumu kompensācijai diagnožu grupu un diagnožu griezumā  (bez III pārskatā minētām reto slimību diagnozēm)</t>
  </si>
  <si>
    <t>Pārskata periods: 2026.gada janvāris-augusts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</si>
</sst>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186"/>
    </font>
    <font>
      <sz val="10"/>
      <color indexed="8"/>
      <name val="Arial"/>
      <family val="2"/>
    </font>
    <font>
      <sz val="10"/>
      <name val="Arial"/>
      <family val="2"/>
      <charset val="186"/>
    </font>
    <font>
      <sz val="10"/>
      <name val="Arial"/>
      <family val="2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11"/>
      <name val="Times New Roman"/>
      <family val="1"/>
      <charset val="186"/>
    </font>
    <font>
      <b/>
      <sz val="14"/>
      <name val="Calibri"/>
      <family val="2"/>
      <charset val="186"/>
    </font>
    <font>
      <b/>
      <sz val="12"/>
      <name val="Calibri"/>
      <family val="2"/>
      <charset val="186"/>
    </font>
    <font>
      <b/>
      <sz val="10"/>
      <color indexed="8"/>
      <name val="Calibri"/>
      <family val="2"/>
      <charset val="186"/>
    </font>
    <font>
      <b/>
      <sz val="10"/>
      <name val="Calibri"/>
      <family val="2"/>
      <charset val="186"/>
    </font>
    <font>
      <sz val="10"/>
      <color indexed="8"/>
      <name val="Calibri"/>
      <family val="2"/>
      <charset val="186"/>
    </font>
    <font>
      <sz val="10"/>
      <name val="Calibri"/>
      <family val="2"/>
      <charset val="186"/>
    </font>
    <font>
      <b/>
      <sz val="10"/>
      <color theme="1"/>
      <name val="Calibri"/>
      <family val="2"/>
      <charset val="186"/>
    </font>
    <font>
      <sz val="10"/>
      <color theme="1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theme="9"/>
        <bgColor indexed="64"/>
      </patternFill>
    </fill>
  </fills>
  <borders count="3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1" applyBorder="0"/>
    <xf numFmtId="0" fontId="3" fillId="0" borderId="0"/>
    <xf numFmtId="0" fontId="2" fillId="0" borderId="0"/>
    <xf numFmtId="0" fontId="1" fillId="0" borderId="1" applyBorder="0"/>
  </cellStyleXfs>
  <cellXfs count="197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vertical="center"/>
    </xf>
    <xf numFmtId="3" fontId="5" fillId="0" borderId="0" xfId="1" applyNumberFormat="1" applyFont="1" applyBorder="1"/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Border="1"/>
    <xf numFmtId="0" fontId="6" fillId="0" borderId="0" xfId="4" applyFont="1" applyBorder="1" applyAlignment="1">
      <alignment horizontal="center" vertical="center"/>
    </xf>
    <xf numFmtId="0" fontId="6" fillId="0" borderId="0" xfId="4" applyFont="1" applyBorder="1" applyAlignment="1">
      <alignment vertical="center"/>
    </xf>
    <xf numFmtId="0" fontId="6" fillId="0" borderId="0" xfId="4" applyFont="1" applyBorder="1"/>
    <xf numFmtId="0" fontId="4" fillId="2" borderId="0" xfId="0" applyFont="1" applyFill="1" applyAlignment="1">
      <alignment horizontal="center" vertical="center" wrapText="1"/>
    </xf>
    <xf numFmtId="0" fontId="2" fillId="0" borderId="0" xfId="4" applyFont="1" applyBorder="1"/>
    <xf numFmtId="0" fontId="10" fillId="4" borderId="3" xfId="1" applyFont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vertical="center"/>
    </xf>
    <xf numFmtId="0" fontId="12" fillId="0" borderId="0" xfId="1" applyFont="1" applyBorder="1"/>
    <xf numFmtId="0" fontId="12" fillId="4" borderId="6" xfId="1" applyFont="1" applyFill="1" applyBorder="1" applyAlignment="1">
      <alignment horizontal="center" vertical="center"/>
    </xf>
    <xf numFmtId="4" fontId="12" fillId="4" borderId="3" xfId="1" applyNumberFormat="1" applyFont="1" applyFill="1" applyBorder="1" applyAlignment="1">
      <alignment horizontal="right" vertical="center"/>
    </xf>
    <xf numFmtId="3" fontId="12" fillId="4" borderId="6" xfId="1" applyNumberFormat="1" applyFont="1" applyFill="1" applyBorder="1" applyAlignment="1">
      <alignment horizontal="right" vertical="center"/>
    </xf>
    <xf numFmtId="4" fontId="12" fillId="4" borderId="13" xfId="1" applyNumberFormat="1" applyFont="1" applyFill="1" applyBorder="1" applyAlignment="1">
      <alignment horizontal="right" vertical="center"/>
    </xf>
    <xf numFmtId="0" fontId="10" fillId="3" borderId="11" xfId="1" applyFont="1" applyFill="1" applyBorder="1" applyAlignment="1">
      <alignment horizontal="center" vertical="center" wrapText="1"/>
    </xf>
    <xf numFmtId="0" fontId="10" fillId="3" borderId="14" xfId="1" applyFont="1" applyFill="1" applyBorder="1" applyAlignment="1">
      <alignment horizontal="center" vertical="center" wrapText="1"/>
    </xf>
    <xf numFmtId="4" fontId="10" fillId="4" borderId="4" xfId="3" applyNumberFormat="1" applyFont="1" applyFill="1" applyBorder="1" applyAlignment="1">
      <alignment vertical="center"/>
    </xf>
    <xf numFmtId="3" fontId="10" fillId="4" borderId="4" xfId="3" applyNumberFormat="1" applyFont="1" applyFill="1" applyBorder="1" applyAlignment="1">
      <alignment vertical="center"/>
    </xf>
    <xf numFmtId="4" fontId="13" fillId="4" borderId="13" xfId="1" applyNumberFormat="1" applyFont="1" applyFill="1" applyBorder="1" applyAlignment="1">
      <alignment vertical="center"/>
    </xf>
    <xf numFmtId="0" fontId="12" fillId="0" borderId="3" xfId="3" applyFont="1" applyBorder="1" applyAlignment="1">
      <alignment horizontal="center" vertical="center"/>
    </xf>
    <xf numFmtId="0" fontId="12" fillId="0" borderId="3" xfId="3" applyFont="1" applyBorder="1" applyAlignment="1">
      <alignment horizontal="left" vertical="top"/>
    </xf>
    <xf numFmtId="0" fontId="12" fillId="2" borderId="3" xfId="3" applyFont="1" applyFill="1" applyBorder="1" applyAlignment="1">
      <alignment horizontal="right"/>
    </xf>
    <xf numFmtId="4" fontId="12" fillId="2" borderId="3" xfId="3" applyNumberFormat="1" applyFont="1" applyFill="1" applyBorder="1"/>
    <xf numFmtId="3" fontId="12" fillId="2" borderId="3" xfId="3" applyNumberFormat="1" applyFont="1" applyFill="1" applyBorder="1"/>
    <xf numFmtId="4" fontId="14" fillId="2" borderId="13" xfId="1" applyNumberFormat="1" applyFont="1" applyFill="1" applyBorder="1" applyAlignment="1">
      <alignment vertical="center"/>
    </xf>
    <xf numFmtId="0" fontId="10" fillId="4" borderId="6" xfId="1" applyFont="1" applyFill="1" applyBorder="1" applyAlignment="1">
      <alignment horizontal="center" vertical="center" wrapText="1"/>
    </xf>
    <xf numFmtId="4" fontId="10" fillId="4" borderId="5" xfId="3" applyNumberFormat="1" applyFont="1" applyFill="1" applyBorder="1" applyAlignment="1">
      <alignment vertical="center"/>
    </xf>
    <xf numFmtId="3" fontId="10" fillId="4" borderId="5" xfId="3" applyNumberFormat="1" applyFont="1" applyFill="1" applyBorder="1" applyAlignment="1">
      <alignment vertical="center"/>
    </xf>
    <xf numFmtId="3" fontId="12" fillId="2" borderId="4" xfId="3" applyNumberFormat="1" applyFont="1" applyFill="1" applyBorder="1"/>
    <xf numFmtId="0" fontId="12" fillId="2" borderId="3" xfId="3" applyFont="1" applyFill="1" applyBorder="1" applyAlignment="1">
      <alignment horizontal="left" vertical="top" wrapText="1"/>
    </xf>
    <xf numFmtId="0" fontId="12" fillId="2" borderId="3" xfId="3" applyFont="1" applyFill="1" applyBorder="1" applyAlignment="1">
      <alignment horizontal="left" vertical="top"/>
    </xf>
    <xf numFmtId="0" fontId="12" fillId="2" borderId="3" xfId="3" applyFont="1" applyFill="1" applyBorder="1" applyAlignment="1">
      <alignment horizontal="center" vertical="center"/>
    </xf>
    <xf numFmtId="4" fontId="12" fillId="2" borderId="13" xfId="1" applyNumberFormat="1" applyFont="1" applyFill="1" applyBorder="1" applyAlignment="1">
      <alignment vertical="center"/>
    </xf>
    <xf numFmtId="1" fontId="10" fillId="4" borderId="3" xfId="3" applyNumberFormat="1" applyFont="1" applyFill="1" applyBorder="1" applyAlignment="1">
      <alignment horizontal="center" vertical="center"/>
    </xf>
    <xf numFmtId="4" fontId="10" fillId="4" borderId="3" xfId="3" applyNumberFormat="1" applyFont="1" applyFill="1" applyBorder="1" applyAlignment="1">
      <alignment vertical="center"/>
    </xf>
    <xf numFmtId="0" fontId="12" fillId="0" borderId="4" xfId="3" applyFont="1" applyBorder="1" applyAlignment="1">
      <alignment horizontal="center" vertical="center"/>
    </xf>
    <xf numFmtId="3" fontId="10" fillId="3" borderId="11" xfId="3" applyNumberFormat="1" applyFont="1" applyFill="1" applyBorder="1" applyAlignment="1">
      <alignment horizontal="right" vertical="center"/>
    </xf>
    <xf numFmtId="3" fontId="12" fillId="0" borderId="0" xfId="1" applyNumberFormat="1" applyFont="1" applyBorder="1"/>
    <xf numFmtId="3" fontId="10" fillId="4" borderId="3" xfId="3" applyNumberFormat="1" applyFont="1" applyFill="1" applyBorder="1" applyAlignment="1">
      <alignment horizontal="right" vertical="center"/>
    </xf>
    <xf numFmtId="0" fontId="12" fillId="2" borderId="18" xfId="3" applyFont="1" applyFill="1" applyBorder="1" applyAlignment="1">
      <alignment horizontal="left" vertical="center" wrapText="1"/>
    </xf>
    <xf numFmtId="0" fontId="12" fillId="2" borderId="20" xfId="3" applyFont="1" applyFill="1" applyBorder="1" applyAlignment="1">
      <alignment horizontal="left" vertical="center" wrapText="1"/>
    </xf>
    <xf numFmtId="0" fontId="12" fillId="2" borderId="4" xfId="3" applyFont="1" applyFill="1" applyBorder="1" applyAlignment="1">
      <alignment horizontal="left" vertical="center" wrapText="1"/>
    </xf>
    <xf numFmtId="3" fontId="12" fillId="2" borderId="4" xfId="3" applyNumberFormat="1" applyFont="1" applyFill="1" applyBorder="1" applyAlignment="1">
      <alignment horizontal="right" vertical="center"/>
    </xf>
    <xf numFmtId="0" fontId="12" fillId="2" borderId="3" xfId="3" applyFont="1" applyFill="1" applyBorder="1" applyAlignment="1">
      <alignment vertical="center" wrapText="1"/>
    </xf>
    <xf numFmtId="0" fontId="12" fillId="2" borderId="6" xfId="3" applyFont="1" applyFill="1" applyBorder="1" applyAlignment="1">
      <alignment horizontal="left" vertical="center" wrapText="1"/>
    </xf>
    <xf numFmtId="3" fontId="10" fillId="4" borderId="20" xfId="3" applyNumberFormat="1" applyFont="1" applyFill="1" applyBorder="1" applyAlignment="1">
      <alignment horizontal="right" vertical="center" wrapText="1"/>
    </xf>
    <xf numFmtId="0" fontId="12" fillId="2" borderId="3" xfId="0" applyFont="1" applyFill="1" applyBorder="1"/>
    <xf numFmtId="3" fontId="10" fillId="4" borderId="3" xfId="3" applyNumberFormat="1" applyFont="1" applyFill="1" applyBorder="1" applyAlignment="1">
      <alignment horizontal="right" vertical="center" wrapText="1"/>
    </xf>
    <xf numFmtId="0" fontId="12" fillId="2" borderId="3" xfId="3" applyFont="1" applyFill="1" applyBorder="1" applyAlignment="1">
      <alignment horizontal="left" vertical="center" wrapText="1"/>
    </xf>
    <xf numFmtId="3" fontId="12" fillId="2" borderId="3" xfId="3" applyNumberFormat="1" applyFont="1" applyFill="1" applyBorder="1" applyAlignment="1">
      <alignment horizontal="right" vertical="center" wrapText="1"/>
    </xf>
    <xf numFmtId="0" fontId="10" fillId="4" borderId="18" xfId="3" applyFont="1" applyFill="1" applyBorder="1" applyAlignment="1">
      <alignment horizontal="left" vertical="center"/>
    </xf>
    <xf numFmtId="0" fontId="10" fillId="4" borderId="19" xfId="3" applyFont="1" applyFill="1" applyBorder="1" applyAlignment="1">
      <alignment horizontal="left" vertical="center"/>
    </xf>
    <xf numFmtId="0" fontId="10" fillId="2" borderId="4" xfId="3" applyFont="1" applyFill="1" applyBorder="1" applyAlignment="1">
      <alignment horizontal="center" vertical="center"/>
    </xf>
    <xf numFmtId="0" fontId="10" fillId="2" borderId="6" xfId="3" applyFont="1" applyFill="1" applyBorder="1" applyAlignment="1">
      <alignment horizontal="center" vertical="center"/>
    </xf>
    <xf numFmtId="0" fontId="14" fillId="2" borderId="4" xfId="3" applyFont="1" applyFill="1" applyBorder="1" applyAlignment="1">
      <alignment horizontal="left" vertical="center" wrapText="1"/>
    </xf>
    <xf numFmtId="3" fontId="12" fillId="2" borderId="17" xfId="3" applyNumberFormat="1" applyFont="1" applyFill="1" applyBorder="1" applyAlignment="1">
      <alignment horizontal="right" vertical="center" wrapText="1"/>
    </xf>
    <xf numFmtId="0" fontId="12" fillId="2" borderId="5" xfId="3" applyFont="1" applyFill="1" applyBorder="1" applyAlignment="1">
      <alignment horizontal="left" vertical="center" wrapText="1"/>
    </xf>
    <xf numFmtId="0" fontId="12" fillId="2" borderId="4" xfId="3" applyFont="1" applyFill="1" applyBorder="1" applyAlignment="1">
      <alignment vertical="center" wrapText="1"/>
    </xf>
    <xf numFmtId="3" fontId="12" fillId="2" borderId="20" xfId="3" applyNumberFormat="1" applyFont="1" applyFill="1" applyBorder="1" applyAlignment="1">
      <alignment horizontal="right" vertical="center" wrapText="1"/>
    </xf>
    <xf numFmtId="0" fontId="10" fillId="4" borderId="3" xfId="3" applyFont="1" applyFill="1" applyBorder="1" applyAlignment="1">
      <alignment vertical="center"/>
    </xf>
    <xf numFmtId="0" fontId="10" fillId="2" borderId="24" xfId="3" applyFont="1" applyFill="1" applyBorder="1" applyAlignment="1">
      <alignment horizontal="center" vertical="center"/>
    </xf>
    <xf numFmtId="3" fontId="12" fillId="2" borderId="4" xfId="3" applyNumberFormat="1" applyFont="1" applyFill="1" applyBorder="1" applyAlignment="1">
      <alignment horizontal="right" vertical="center" wrapText="1"/>
    </xf>
    <xf numFmtId="1" fontId="12" fillId="2" borderId="4" xfId="3" applyNumberFormat="1" applyFont="1" applyFill="1" applyBorder="1" applyAlignment="1">
      <alignment horizontal="right" vertical="center" wrapText="1"/>
    </xf>
    <xf numFmtId="0" fontId="10" fillId="3" borderId="11" xfId="2" applyFont="1" applyFill="1" applyBorder="1" applyAlignment="1">
      <alignment horizontal="center" vertical="center" wrapText="1"/>
    </xf>
    <xf numFmtId="0" fontId="10" fillId="3" borderId="11" xfId="2" applyFont="1" applyFill="1" applyBorder="1" applyAlignment="1">
      <alignment horizontal="center" vertical="center"/>
    </xf>
    <xf numFmtId="4" fontId="10" fillId="3" borderId="11" xfId="2" applyNumberFormat="1" applyFont="1" applyFill="1" applyBorder="1" applyAlignment="1">
      <alignment horizontal="center" vertical="center" wrapText="1"/>
    </xf>
    <xf numFmtId="3" fontId="10" fillId="3" borderId="11" xfId="2" applyNumberFormat="1" applyFont="1" applyFill="1" applyBorder="1" applyAlignment="1">
      <alignment horizontal="center" vertical="center" wrapText="1"/>
    </xf>
    <xf numFmtId="0" fontId="9" fillId="4" borderId="25" xfId="0" applyFont="1" applyFill="1" applyBorder="1"/>
    <xf numFmtId="0" fontId="9" fillId="4" borderId="25" xfId="0" applyFont="1" applyFill="1" applyBorder="1" applyAlignment="1">
      <alignment vertical="center" wrapText="1"/>
    </xf>
    <xf numFmtId="0" fontId="9" fillId="4" borderId="25" xfId="0" applyFont="1" applyFill="1" applyBorder="1" applyAlignment="1">
      <alignment horizontal="center" vertical="center" wrapText="1"/>
    </xf>
    <xf numFmtId="4" fontId="10" fillId="4" borderId="25" xfId="1" applyNumberFormat="1" applyFont="1" applyFill="1" applyBorder="1" applyAlignment="1">
      <alignment vertical="center" wrapText="1"/>
    </xf>
    <xf numFmtId="3" fontId="10" fillId="4" borderId="25" xfId="1" applyNumberFormat="1" applyFont="1" applyFill="1" applyBorder="1" applyAlignment="1">
      <alignment vertical="center" wrapText="1"/>
    </xf>
    <xf numFmtId="0" fontId="11" fillId="0" borderId="25" xfId="0" applyFont="1" applyBorder="1"/>
    <xf numFmtId="0" fontId="12" fillId="0" borderId="25" xfId="0" applyFont="1" applyBorder="1" applyAlignment="1">
      <alignment horizontal="right"/>
    </xf>
    <xf numFmtId="4" fontId="12" fillId="0" borderId="25" xfId="0" applyNumberFormat="1" applyFont="1" applyBorder="1" applyAlignment="1">
      <alignment horizontal="right"/>
    </xf>
    <xf numFmtId="3" fontId="12" fillId="0" borderId="25" xfId="0" applyNumberFormat="1" applyFont="1" applyBorder="1" applyAlignment="1">
      <alignment horizontal="right"/>
    </xf>
    <xf numFmtId="4" fontId="12" fillId="0" borderId="25" xfId="0" applyNumberFormat="1" applyFont="1" applyBorder="1"/>
    <xf numFmtId="0" fontId="9" fillId="4" borderId="25" xfId="0" applyFont="1" applyFill="1" applyBorder="1" applyAlignment="1">
      <alignment vertical="center"/>
    </xf>
    <xf numFmtId="0" fontId="10" fillId="4" borderId="25" xfId="1" applyFont="1" applyFill="1" applyBorder="1" applyAlignment="1">
      <alignment horizontal="center" vertical="center" wrapText="1"/>
    </xf>
    <xf numFmtId="4" fontId="13" fillId="4" borderId="25" xfId="0" applyNumberFormat="1" applyFont="1" applyFill="1" applyBorder="1" applyAlignment="1">
      <alignment vertical="center"/>
    </xf>
    <xf numFmtId="3" fontId="10" fillId="4" borderId="25" xfId="0" applyNumberFormat="1" applyFont="1" applyFill="1" applyBorder="1" applyAlignment="1">
      <alignment vertical="center"/>
    </xf>
    <xf numFmtId="0" fontId="12" fillId="0" borderId="25" xfId="0" applyFont="1" applyBorder="1"/>
    <xf numFmtId="4" fontId="9" fillId="4" borderId="25" xfId="0" applyNumberFormat="1" applyFont="1" applyFill="1" applyBorder="1" applyAlignment="1">
      <alignment vertical="center"/>
    </xf>
    <xf numFmtId="3" fontId="9" fillId="4" borderId="25" xfId="0" applyNumberFormat="1" applyFont="1" applyFill="1" applyBorder="1" applyAlignment="1">
      <alignment vertical="center"/>
    </xf>
    <xf numFmtId="4" fontId="10" fillId="4" borderId="25" xfId="0" applyNumberFormat="1" applyFont="1" applyFill="1" applyBorder="1" applyAlignment="1">
      <alignment vertical="center"/>
    </xf>
    <xf numFmtId="4" fontId="12" fillId="0" borderId="26" xfId="0" applyNumberFormat="1" applyFont="1" applyBorder="1" applyAlignment="1">
      <alignment horizontal="right"/>
    </xf>
    <xf numFmtId="4" fontId="10" fillId="3" borderId="11" xfId="3" applyNumberFormat="1" applyFont="1" applyFill="1" applyBorder="1" applyAlignment="1">
      <alignment vertical="center"/>
    </xf>
    <xf numFmtId="3" fontId="12" fillId="0" borderId="26" xfId="0" applyNumberFormat="1" applyFont="1" applyBorder="1" applyAlignment="1">
      <alignment horizontal="right"/>
    </xf>
    <xf numFmtId="3" fontId="10" fillId="3" borderId="11" xfId="3" applyNumberFormat="1" applyFont="1" applyFill="1" applyBorder="1" applyAlignment="1">
      <alignment vertical="center"/>
    </xf>
    <xf numFmtId="4" fontId="12" fillId="0" borderId="26" xfId="0" applyNumberFormat="1" applyFont="1" applyBorder="1"/>
    <xf numFmtId="0" fontId="12" fillId="4" borderId="26" xfId="1" applyFont="1" applyFill="1" applyBorder="1" applyAlignment="1">
      <alignment horizontal="center" vertical="center"/>
    </xf>
    <xf numFmtId="4" fontId="12" fillId="4" borderId="26" xfId="1" applyNumberFormat="1" applyFont="1" applyFill="1" applyBorder="1" applyAlignment="1">
      <alignment horizontal="right" vertical="center"/>
    </xf>
    <xf numFmtId="4" fontId="10" fillId="3" borderId="11" xfId="3" applyNumberFormat="1" applyFont="1" applyFill="1" applyBorder="1" applyAlignment="1">
      <alignment horizontal="right" vertical="center"/>
    </xf>
    <xf numFmtId="3" fontId="12" fillId="4" borderId="26" xfId="1" applyNumberFormat="1" applyFont="1" applyFill="1" applyBorder="1" applyAlignment="1">
      <alignment horizontal="right" vertical="center"/>
    </xf>
    <xf numFmtId="4" fontId="12" fillId="4" borderId="28" xfId="1" applyNumberFormat="1" applyFont="1" applyFill="1" applyBorder="1" applyAlignment="1">
      <alignment horizontal="right" vertical="center"/>
    </xf>
    <xf numFmtId="0" fontId="10" fillId="3" borderId="14" xfId="1" applyFont="1" applyFill="1" applyBorder="1" applyAlignment="1">
      <alignment vertical="center"/>
    </xf>
    <xf numFmtId="0" fontId="12" fillId="0" borderId="4" xfId="3" applyFont="1" applyBorder="1" applyAlignment="1">
      <alignment horizontal="left" vertical="top"/>
    </xf>
    <xf numFmtId="0" fontId="12" fillId="2" borderId="4" xfId="3" applyFont="1" applyFill="1" applyBorder="1" applyAlignment="1">
      <alignment horizontal="right"/>
    </xf>
    <xf numFmtId="4" fontId="10" fillId="3" borderId="11" xfId="3" applyNumberFormat="1" applyFont="1" applyFill="1" applyBorder="1" applyAlignment="1">
      <alignment horizontal="center" vertical="center"/>
    </xf>
    <xf numFmtId="4" fontId="12" fillId="2" borderId="4" xfId="3" applyNumberFormat="1" applyFont="1" applyFill="1" applyBorder="1"/>
    <xf numFmtId="4" fontId="14" fillId="2" borderId="28" xfId="1" applyNumberFormat="1" applyFont="1" applyFill="1" applyBorder="1" applyAlignment="1">
      <alignment vertical="center"/>
    </xf>
    <xf numFmtId="0" fontId="10" fillId="3" borderId="11" xfId="3" applyFont="1" applyFill="1" applyBorder="1" applyAlignment="1">
      <alignment horizontal="center" vertical="center" wrapText="1"/>
    </xf>
    <xf numFmtId="2" fontId="10" fillId="3" borderId="11" xfId="3" applyNumberFormat="1" applyFont="1" applyFill="1" applyBorder="1" applyAlignment="1">
      <alignment horizontal="center" vertical="center" wrapText="1"/>
    </xf>
    <xf numFmtId="3" fontId="12" fillId="0" borderId="25" xfId="0" applyNumberFormat="1" applyFont="1" applyBorder="1" applyAlignment="1">
      <alignment horizontal="right" vertical="center"/>
    </xf>
    <xf numFmtId="0" fontId="7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top" wrapText="1"/>
    </xf>
    <xf numFmtId="0" fontId="10" fillId="3" borderId="7" xfId="4" applyFont="1" applyFill="1" applyBorder="1" applyAlignment="1">
      <alignment horizontal="center" vertical="center"/>
    </xf>
    <xf numFmtId="0" fontId="10" fillId="3" borderId="8" xfId="4" applyFont="1" applyFill="1" applyBorder="1" applyAlignment="1">
      <alignment horizontal="center" vertical="center"/>
    </xf>
    <xf numFmtId="0" fontId="10" fillId="3" borderId="10" xfId="4" applyFont="1" applyFill="1" applyBorder="1" applyAlignment="1">
      <alignment horizontal="center" vertical="center"/>
    </xf>
    <xf numFmtId="0" fontId="12" fillId="4" borderId="12" xfId="1" applyFont="1" applyFill="1" applyBorder="1" applyAlignment="1">
      <alignment horizontal="left" vertical="center"/>
    </xf>
    <xf numFmtId="0" fontId="12" fillId="4" borderId="6" xfId="1" applyFont="1" applyFill="1" applyBorder="1" applyAlignment="1">
      <alignment horizontal="left" vertical="center"/>
    </xf>
    <xf numFmtId="0" fontId="12" fillId="4" borderId="27" xfId="1" applyFont="1" applyFill="1" applyBorder="1" applyAlignment="1">
      <alignment horizontal="left" vertical="center" wrapText="1"/>
    </xf>
    <xf numFmtId="0" fontId="12" fillId="4" borderId="26" xfId="1" applyFont="1" applyFill="1" applyBorder="1" applyAlignment="1">
      <alignment horizontal="left" vertical="center" wrapText="1"/>
    </xf>
    <xf numFmtId="0" fontId="10" fillId="3" borderId="7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10" xfId="1" applyFont="1" applyFill="1" applyBorder="1" applyAlignment="1">
      <alignment horizontal="center" vertical="center"/>
    </xf>
    <xf numFmtId="0" fontId="15" fillId="2" borderId="9" xfId="4" applyFont="1" applyFill="1" applyBorder="1" applyAlignment="1">
      <alignment horizontal="left" vertical="center" wrapText="1"/>
    </xf>
    <xf numFmtId="0" fontId="15" fillId="2" borderId="2" xfId="4" applyFont="1" applyFill="1" applyBorder="1" applyAlignment="1">
      <alignment horizontal="left" vertical="center" wrapText="1"/>
    </xf>
    <xf numFmtId="0" fontId="10" fillId="4" borderId="3" xfId="3" applyFont="1" applyFill="1" applyBorder="1" applyAlignment="1">
      <alignment horizontal="left" vertical="center" wrapText="1"/>
    </xf>
    <xf numFmtId="3" fontId="12" fillId="0" borderId="26" xfId="0" applyNumberFormat="1" applyFont="1" applyBorder="1" applyAlignment="1">
      <alignment horizontal="right" vertical="center"/>
    </xf>
    <xf numFmtId="0" fontId="10" fillId="3" borderId="7" xfId="3" applyFont="1" applyFill="1" applyBorder="1" applyAlignment="1">
      <alignment horizontal="center" vertical="center"/>
    </xf>
    <xf numFmtId="0" fontId="10" fillId="3" borderId="8" xfId="3" applyFont="1" applyFill="1" applyBorder="1" applyAlignment="1">
      <alignment horizontal="center" vertical="center"/>
    </xf>
    <xf numFmtId="0" fontId="10" fillId="3" borderId="10" xfId="3" applyFont="1" applyFill="1" applyBorder="1" applyAlignment="1">
      <alignment horizontal="center" vertical="center"/>
    </xf>
    <xf numFmtId="0" fontId="8" fillId="0" borderId="9" xfId="4" applyFont="1" applyBorder="1" applyAlignment="1">
      <alignment horizontal="left" vertical="center" wrapText="1"/>
    </xf>
    <xf numFmtId="0" fontId="8" fillId="0" borderId="2" xfId="4" applyFont="1" applyBorder="1" applyAlignment="1">
      <alignment horizontal="left" vertical="center" wrapText="1"/>
    </xf>
    <xf numFmtId="0" fontId="10" fillId="3" borderId="21" xfId="3" applyFont="1" applyFill="1" applyBorder="1" applyAlignment="1">
      <alignment horizontal="center" vertical="center"/>
    </xf>
    <xf numFmtId="0" fontId="10" fillId="3" borderId="22" xfId="3" applyFont="1" applyFill="1" applyBorder="1" applyAlignment="1">
      <alignment horizontal="center" vertical="center"/>
    </xf>
    <xf numFmtId="0" fontId="10" fillId="3" borderId="29" xfId="3" applyFont="1" applyFill="1" applyBorder="1" applyAlignment="1">
      <alignment horizontal="center" vertical="center"/>
    </xf>
    <xf numFmtId="0" fontId="10" fillId="3" borderId="21" xfId="3" applyFont="1" applyFill="1" applyBorder="1" applyAlignment="1">
      <alignment horizontal="center" vertical="center" wrapText="1"/>
    </xf>
    <xf numFmtId="0" fontId="10" fillId="3" borderId="29" xfId="3" applyFont="1" applyFill="1" applyBorder="1" applyAlignment="1">
      <alignment horizontal="center" vertical="center" wrapText="1"/>
    </xf>
    <xf numFmtId="4" fontId="10" fillId="3" borderId="7" xfId="3" applyNumberFormat="1" applyFont="1" applyFill="1" applyBorder="1" applyAlignment="1">
      <alignment horizontal="center" vertical="center" wrapText="1"/>
    </xf>
    <xf numFmtId="4" fontId="10" fillId="3" borderId="10" xfId="3" applyNumberFormat="1" applyFont="1" applyFill="1" applyBorder="1" applyAlignment="1">
      <alignment horizontal="center" vertical="center" wrapText="1"/>
    </xf>
    <xf numFmtId="4" fontId="10" fillId="4" borderId="18" xfId="3" applyNumberFormat="1" applyFont="1" applyFill="1" applyBorder="1" applyAlignment="1">
      <alignment horizontal="right" vertical="center" wrapText="1"/>
    </xf>
    <xf numFmtId="4" fontId="10" fillId="4" borderId="20" xfId="3" applyNumberFormat="1" applyFont="1" applyFill="1" applyBorder="1" applyAlignment="1">
      <alignment horizontal="right" vertical="center" wrapText="1"/>
    </xf>
    <xf numFmtId="0" fontId="12" fillId="0" borderId="3" xfId="3" applyFont="1" applyBorder="1" applyAlignment="1">
      <alignment horizontal="center" vertical="center"/>
    </xf>
    <xf numFmtId="0" fontId="10" fillId="4" borderId="15" xfId="3" applyFont="1" applyFill="1" applyBorder="1" applyAlignment="1">
      <alignment horizontal="left" vertical="center" wrapText="1"/>
    </xf>
    <xf numFmtId="0" fontId="10" fillId="4" borderId="16" xfId="3" applyFont="1" applyFill="1" applyBorder="1" applyAlignment="1">
      <alignment horizontal="left" vertical="center" wrapText="1"/>
    </xf>
    <xf numFmtId="0" fontId="10" fillId="4" borderId="17" xfId="3" applyFont="1" applyFill="1" applyBorder="1" applyAlignment="1">
      <alignment horizontal="left" vertical="center" wrapText="1"/>
    </xf>
    <xf numFmtId="0" fontId="10" fillId="4" borderId="18" xfId="3" applyFont="1" applyFill="1" applyBorder="1" applyAlignment="1">
      <alignment horizontal="left" vertical="center" wrapText="1"/>
    </xf>
    <xf numFmtId="0" fontId="10" fillId="4" borderId="19" xfId="3" applyFont="1" applyFill="1" applyBorder="1" applyAlignment="1">
      <alignment horizontal="left" vertical="center" wrapText="1"/>
    </xf>
    <xf numFmtId="0" fontId="10" fillId="4" borderId="20" xfId="3" applyFont="1" applyFill="1" applyBorder="1" applyAlignment="1">
      <alignment horizontal="left" vertical="center" wrapText="1"/>
    </xf>
    <xf numFmtId="0" fontId="10" fillId="3" borderId="21" xfId="1" applyFont="1" applyFill="1" applyBorder="1" applyAlignment="1">
      <alignment horizontal="center" vertical="center"/>
    </xf>
    <xf numFmtId="0" fontId="10" fillId="3" borderId="22" xfId="1" applyFont="1" applyFill="1" applyBorder="1" applyAlignment="1">
      <alignment horizontal="center" vertical="center"/>
    </xf>
    <xf numFmtId="0" fontId="10" fillId="3" borderId="29" xfId="1" applyFont="1" applyFill="1" applyBorder="1" applyAlignment="1">
      <alignment horizontal="center" vertical="center"/>
    </xf>
    <xf numFmtId="0" fontId="8" fillId="2" borderId="23" xfId="3" applyFont="1" applyFill="1" applyBorder="1" applyAlignment="1">
      <alignment horizontal="left" vertical="center" wrapText="1"/>
    </xf>
    <xf numFmtId="0" fontId="8" fillId="2" borderId="0" xfId="3" applyFont="1" applyFill="1" applyAlignment="1">
      <alignment horizontal="left" vertical="center" wrapText="1"/>
    </xf>
    <xf numFmtId="4" fontId="12" fillId="2" borderId="18" xfId="3" applyNumberFormat="1" applyFont="1" applyFill="1" applyBorder="1" applyAlignment="1">
      <alignment horizontal="right" vertical="center" wrapText="1"/>
    </xf>
    <xf numFmtId="4" fontId="12" fillId="2" borderId="20" xfId="3" applyNumberFormat="1" applyFont="1" applyFill="1" applyBorder="1" applyAlignment="1">
      <alignment horizontal="right" vertical="center" wrapText="1"/>
    </xf>
    <xf numFmtId="0" fontId="12" fillId="2" borderId="18" xfId="3" applyFont="1" applyFill="1" applyBorder="1" applyAlignment="1">
      <alignment horizontal="left" vertical="center" wrapText="1"/>
    </xf>
    <xf numFmtId="0" fontId="12" fillId="2" borderId="20" xfId="3" applyFont="1" applyFill="1" applyBorder="1" applyAlignment="1">
      <alignment horizontal="left" vertical="center" wrapText="1"/>
    </xf>
    <xf numFmtId="4" fontId="10" fillId="4" borderId="3" xfId="3" applyNumberFormat="1" applyFont="1" applyFill="1" applyBorder="1" applyAlignment="1">
      <alignment horizontal="right" vertical="center" wrapText="1"/>
    </xf>
    <xf numFmtId="0" fontId="10" fillId="2" borderId="4" xfId="3" applyFont="1" applyFill="1" applyBorder="1" applyAlignment="1">
      <alignment horizontal="center" vertical="center" wrapText="1"/>
    </xf>
    <xf numFmtId="0" fontId="10" fillId="2" borderId="5" xfId="3" applyFont="1" applyFill="1" applyBorder="1" applyAlignment="1">
      <alignment horizontal="center" vertical="center" wrapText="1"/>
    </xf>
    <xf numFmtId="0" fontId="10" fillId="2" borderId="6" xfId="3" applyFont="1" applyFill="1" applyBorder="1" applyAlignment="1">
      <alignment horizontal="center" vertical="center" wrapText="1"/>
    </xf>
    <xf numFmtId="4" fontId="12" fillId="2" borderId="18" xfId="0" applyNumberFormat="1" applyFont="1" applyFill="1" applyBorder="1" applyAlignment="1">
      <alignment horizontal="right"/>
    </xf>
    <xf numFmtId="4" fontId="12" fillId="2" borderId="20" xfId="0" applyNumberFormat="1" applyFont="1" applyFill="1" applyBorder="1" applyAlignment="1">
      <alignment horizontal="right"/>
    </xf>
    <xf numFmtId="0" fontId="12" fillId="2" borderId="4" xfId="3" applyFont="1" applyFill="1" applyBorder="1" applyAlignment="1">
      <alignment horizontal="center" vertical="center" wrapText="1"/>
    </xf>
    <xf numFmtId="0" fontId="12" fillId="2" borderId="5" xfId="3" applyFont="1" applyFill="1" applyBorder="1" applyAlignment="1">
      <alignment horizontal="center" vertical="center" wrapText="1"/>
    </xf>
    <xf numFmtId="0" fontId="12" fillId="2" borderId="6" xfId="3" applyFont="1" applyFill="1" applyBorder="1" applyAlignment="1">
      <alignment horizontal="center" vertical="center" wrapText="1"/>
    </xf>
    <xf numFmtId="0" fontId="12" fillId="2" borderId="3" xfId="3" applyFont="1" applyFill="1" applyBorder="1" applyAlignment="1">
      <alignment horizontal="left" vertical="center" wrapText="1"/>
    </xf>
    <xf numFmtId="0" fontId="10" fillId="4" borderId="18" xfId="3" applyFont="1" applyFill="1" applyBorder="1" applyAlignment="1">
      <alignment horizontal="left" vertical="center"/>
    </xf>
    <xf numFmtId="0" fontId="10" fillId="4" borderId="19" xfId="3" applyFont="1" applyFill="1" applyBorder="1" applyAlignment="1">
      <alignment horizontal="left" vertical="center"/>
    </xf>
    <xf numFmtId="0" fontId="10" fillId="2" borderId="4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0" fontId="10" fillId="2" borderId="6" xfId="3" applyFont="1" applyFill="1" applyBorder="1" applyAlignment="1">
      <alignment horizontal="center" vertical="center"/>
    </xf>
    <xf numFmtId="4" fontId="12" fillId="0" borderId="3" xfId="0" applyNumberFormat="1" applyFont="1" applyBorder="1" applyAlignment="1">
      <alignment horizontal="right"/>
    </xf>
    <xf numFmtId="4" fontId="12" fillId="2" borderId="3" xfId="0" applyNumberFormat="1" applyFont="1" applyFill="1" applyBorder="1" applyAlignment="1">
      <alignment horizontal="right"/>
    </xf>
    <xf numFmtId="0" fontId="10" fillId="4" borderId="3" xfId="3" applyFont="1" applyFill="1" applyBorder="1" applyAlignment="1">
      <alignment horizontal="left" vertical="center"/>
    </xf>
    <xf numFmtId="4" fontId="12" fillId="0" borderId="18" xfId="0" applyNumberFormat="1" applyFont="1" applyBorder="1" applyAlignment="1">
      <alignment horizontal="right"/>
    </xf>
    <xf numFmtId="4" fontId="12" fillId="0" borderId="20" xfId="0" applyNumberFormat="1" applyFont="1" applyBorder="1" applyAlignment="1">
      <alignment horizontal="right"/>
    </xf>
    <xf numFmtId="3" fontId="10" fillId="2" borderId="4" xfId="3" applyNumberFormat="1" applyFont="1" applyFill="1" applyBorder="1" applyAlignment="1">
      <alignment horizontal="center" vertical="center"/>
    </xf>
    <xf numFmtId="3" fontId="10" fillId="2" borderId="5" xfId="3" applyNumberFormat="1" applyFont="1" applyFill="1" applyBorder="1" applyAlignment="1">
      <alignment horizontal="center" vertical="center"/>
    </xf>
    <xf numFmtId="3" fontId="10" fillId="2" borderId="6" xfId="3" applyNumberFormat="1" applyFont="1" applyFill="1" applyBorder="1" applyAlignment="1">
      <alignment horizontal="center" vertical="center"/>
    </xf>
    <xf numFmtId="4" fontId="10" fillId="3" borderId="21" xfId="3" applyNumberFormat="1" applyFont="1" applyFill="1" applyBorder="1" applyAlignment="1">
      <alignment horizontal="center" vertical="center"/>
    </xf>
    <xf numFmtId="4" fontId="10" fillId="3" borderId="22" xfId="3" applyNumberFormat="1" applyFont="1" applyFill="1" applyBorder="1" applyAlignment="1">
      <alignment horizontal="center" vertical="center"/>
    </xf>
    <xf numFmtId="4" fontId="10" fillId="3" borderId="29" xfId="3" applyNumberFormat="1" applyFont="1" applyFill="1" applyBorder="1" applyAlignment="1">
      <alignment horizontal="center" vertical="center"/>
    </xf>
    <xf numFmtId="4" fontId="10" fillId="5" borderId="21" xfId="3" applyNumberFormat="1" applyFont="1" applyFill="1" applyBorder="1" applyAlignment="1">
      <alignment horizontal="right" vertical="center" wrapText="1"/>
    </xf>
    <xf numFmtId="4" fontId="10" fillId="5" borderId="29" xfId="3" applyNumberFormat="1" applyFont="1" applyFill="1" applyBorder="1" applyAlignment="1">
      <alignment horizontal="right" vertical="center" wrapText="1"/>
    </xf>
    <xf numFmtId="4" fontId="10" fillId="3" borderId="21" xfId="3" applyNumberFormat="1" applyFont="1" applyFill="1" applyBorder="1" applyAlignment="1">
      <alignment horizontal="left" vertical="center"/>
    </xf>
    <xf numFmtId="4" fontId="10" fillId="3" borderId="22" xfId="3" applyNumberFormat="1" applyFont="1" applyFill="1" applyBorder="1" applyAlignment="1">
      <alignment horizontal="left" vertical="center"/>
    </xf>
    <xf numFmtId="4" fontId="10" fillId="3" borderId="29" xfId="3" applyNumberFormat="1" applyFont="1" applyFill="1" applyBorder="1" applyAlignment="1">
      <alignment horizontal="left" vertical="center"/>
    </xf>
    <xf numFmtId="4" fontId="10" fillId="3" borderId="7" xfId="3" applyNumberFormat="1" applyFont="1" applyFill="1" applyBorder="1" applyAlignment="1">
      <alignment horizontal="right" vertical="center"/>
    </xf>
    <xf numFmtId="4" fontId="10" fillId="3" borderId="10" xfId="3" applyNumberFormat="1" applyFont="1" applyFill="1" applyBorder="1" applyAlignment="1">
      <alignment horizontal="right" vertical="center"/>
    </xf>
    <xf numFmtId="0" fontId="12" fillId="0" borderId="18" xfId="3" applyFont="1" applyBorder="1" applyAlignment="1">
      <alignment horizontal="left" vertical="center" wrapText="1"/>
    </xf>
    <xf numFmtId="0" fontId="12" fillId="0" borderId="20" xfId="3" applyFont="1" applyBorder="1" applyAlignment="1">
      <alignment horizontal="left" vertical="center" wrapText="1"/>
    </xf>
    <xf numFmtId="2" fontId="12" fillId="0" borderId="3" xfId="0" applyNumberFormat="1" applyFont="1" applyBorder="1" applyAlignment="1">
      <alignment horizontal="right"/>
    </xf>
    <xf numFmtId="0" fontId="12" fillId="0" borderId="30" xfId="3" applyFont="1" applyBorder="1" applyAlignment="1">
      <alignment horizontal="left" vertical="center" wrapText="1"/>
    </xf>
    <xf numFmtId="0" fontId="12" fillId="0" borderId="31" xfId="3" applyFont="1" applyBorder="1" applyAlignment="1">
      <alignment horizontal="left" vertical="center" wrapText="1"/>
    </xf>
    <xf numFmtId="0" fontId="12" fillId="2" borderId="18" xfId="3" applyFont="1" applyFill="1" applyBorder="1" applyAlignment="1">
      <alignment horizontal="right" vertical="center"/>
    </xf>
    <xf numFmtId="0" fontId="12" fillId="2" borderId="19" xfId="0" applyFont="1" applyFill="1" applyBorder="1" applyAlignment="1">
      <alignment horizontal="right" vertical="center"/>
    </xf>
    <xf numFmtId="0" fontId="12" fillId="2" borderId="20" xfId="0" applyFont="1" applyFill="1" applyBorder="1" applyAlignment="1">
      <alignment horizontal="right" vertical="center"/>
    </xf>
  </cellXfs>
  <cellStyles count="5">
    <cellStyle name="Comma_R0001_veiktais_darbs_2009_UZŅEMŠANAS_NODAĻA" xfId="2" xr:uid="{FB0B3BBD-A14D-4664-9B4F-DF003AABE34E}"/>
    <cellStyle name="Normal" xfId="0" builtinId="0"/>
    <cellStyle name="Normal 2" xfId="1" xr:uid="{1069CA43-8AE6-441A-8483-C8C53E7633BC}"/>
    <cellStyle name="Normal 2 2 2" xfId="4" xr:uid="{74984CA6-FCB1-47E9-A9C1-E4D102B2E9F0}"/>
    <cellStyle name="Normal 3 2" xfId="3" xr:uid="{00171CC5-6EE8-41A3-81FA-9234E410863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2E205-F6D5-4299-80ED-19A787138D69}">
  <sheetPr>
    <tabColor rgb="FF92D050"/>
  </sheetPr>
  <dimension ref="A1:H826"/>
  <sheetViews>
    <sheetView tabSelected="1" workbookViewId="0">
      <selection activeCell="B4" sqref="B4"/>
    </sheetView>
  </sheetViews>
  <sheetFormatPr defaultColWidth="9.1796875" defaultRowHeight="12.5" x14ac:dyDescent="0.25"/>
  <cols>
    <col min="1" max="1" width="14.26953125" style="4" customWidth="1"/>
    <col min="2" max="2" width="64" style="2" customWidth="1"/>
    <col min="3" max="3" width="41" style="1" customWidth="1"/>
    <col min="4" max="4" width="16.81640625" style="1" customWidth="1"/>
    <col min="5" max="5" width="19.1796875" style="1" customWidth="1"/>
    <col min="6" max="6" width="12" style="1" customWidth="1"/>
    <col min="7" max="7" width="13.54296875" style="1" customWidth="1"/>
    <col min="8" max="8" width="11.453125" style="1" customWidth="1"/>
    <col min="9" max="16384" width="9.1796875" style="1"/>
  </cols>
  <sheetData>
    <row r="1" spans="1:8" ht="14" x14ac:dyDescent="0.3">
      <c r="A1" s="6"/>
      <c r="B1" s="7"/>
      <c r="C1" s="8"/>
      <c r="D1" s="8"/>
      <c r="E1" s="8"/>
      <c r="F1" s="8"/>
      <c r="G1" s="8"/>
      <c r="H1" s="8"/>
    </row>
    <row r="2" spans="1:8" ht="36.5" customHeight="1" x14ac:dyDescent="0.25">
      <c r="A2" s="109" t="s">
        <v>1399</v>
      </c>
      <c r="B2" s="109"/>
      <c r="C2" s="109"/>
      <c r="D2" s="109"/>
      <c r="E2" s="109"/>
      <c r="F2" s="109"/>
      <c r="G2" s="109"/>
      <c r="H2" s="109"/>
    </row>
    <row r="3" spans="1:8" ht="14.5" hidden="1" x14ac:dyDescent="0.25">
      <c r="A3" s="9"/>
      <c r="B3" s="9"/>
      <c r="C3" s="9"/>
      <c r="D3" s="9"/>
      <c r="E3" s="9"/>
      <c r="F3" s="9"/>
      <c r="G3" s="9"/>
      <c r="H3" s="9"/>
    </row>
    <row r="4" spans="1:8" x14ac:dyDescent="0.25">
      <c r="A4" s="10"/>
      <c r="B4" s="10"/>
      <c r="C4" s="10"/>
      <c r="D4" s="10"/>
      <c r="E4" s="10"/>
      <c r="F4" s="10"/>
      <c r="G4" s="10"/>
      <c r="H4" s="10"/>
    </row>
    <row r="5" spans="1:8" ht="15.5" x14ac:dyDescent="0.25">
      <c r="A5" s="110" t="s">
        <v>1401</v>
      </c>
      <c r="B5" s="110"/>
      <c r="C5" s="110"/>
      <c r="D5" s="110"/>
      <c r="E5" s="110"/>
      <c r="F5" s="110"/>
      <c r="G5" s="110"/>
      <c r="H5" s="110"/>
    </row>
    <row r="6" spans="1:8" ht="37" customHeight="1" thickBot="1" x14ac:dyDescent="0.3">
      <c r="A6" s="111" t="s">
        <v>1400</v>
      </c>
      <c r="B6" s="111"/>
      <c r="C6" s="111"/>
      <c r="D6" s="111"/>
      <c r="E6" s="111"/>
      <c r="F6" s="111"/>
      <c r="G6" s="111"/>
      <c r="H6" s="111"/>
    </row>
    <row r="7" spans="1:8" ht="54.5" customHeight="1" thickBot="1" x14ac:dyDescent="0.3">
      <c r="A7" s="68" t="s">
        <v>0</v>
      </c>
      <c r="B7" s="69" t="s">
        <v>1</v>
      </c>
      <c r="C7" s="68" t="s">
        <v>2</v>
      </c>
      <c r="D7" s="70" t="s">
        <v>3</v>
      </c>
      <c r="E7" s="70" t="s">
        <v>4</v>
      </c>
      <c r="F7" s="71" t="s">
        <v>5</v>
      </c>
      <c r="G7" s="70" t="s">
        <v>6</v>
      </c>
      <c r="H7" s="70" t="s">
        <v>7</v>
      </c>
    </row>
    <row r="8" spans="1:8" ht="13" x14ac:dyDescent="0.3">
      <c r="A8" s="72" t="s">
        <v>8</v>
      </c>
      <c r="B8" s="72" t="s">
        <v>9</v>
      </c>
      <c r="C8" s="73" t="s">
        <v>10</v>
      </c>
      <c r="D8" s="74">
        <v>100</v>
      </c>
      <c r="E8" s="75">
        <v>3114540.96</v>
      </c>
      <c r="F8" s="76">
        <v>178475</v>
      </c>
      <c r="G8" s="76">
        <v>56747</v>
      </c>
      <c r="H8" s="75">
        <f t="shared" ref="H8:H71" si="0">ROUND(E8/F8,2)</f>
        <v>17.45</v>
      </c>
    </row>
    <row r="9" spans="1:8" ht="13" x14ac:dyDescent="0.3">
      <c r="A9" s="77" t="s">
        <v>11</v>
      </c>
      <c r="B9" s="77" t="s">
        <v>12</v>
      </c>
      <c r="C9" s="77" t="s">
        <v>13</v>
      </c>
      <c r="D9" s="78">
        <v>100</v>
      </c>
      <c r="E9" s="79">
        <v>3087437.44</v>
      </c>
      <c r="F9" s="80">
        <v>175351</v>
      </c>
      <c r="G9" s="80">
        <v>53799</v>
      </c>
      <c r="H9" s="81">
        <f t="shared" si="0"/>
        <v>17.61</v>
      </c>
    </row>
    <row r="10" spans="1:8" ht="13" x14ac:dyDescent="0.3">
      <c r="A10" s="77" t="s">
        <v>14</v>
      </c>
      <c r="B10" s="77" t="s">
        <v>15</v>
      </c>
      <c r="C10" s="77" t="s">
        <v>16</v>
      </c>
      <c r="D10" s="78">
        <v>100</v>
      </c>
      <c r="E10" s="79">
        <v>27103.52</v>
      </c>
      <c r="F10" s="80">
        <v>3124</v>
      </c>
      <c r="G10" s="80">
        <v>2948</v>
      </c>
      <c r="H10" s="81">
        <f t="shared" si="0"/>
        <v>8.68</v>
      </c>
    </row>
    <row r="11" spans="1:8" ht="13" x14ac:dyDescent="0.3">
      <c r="A11" s="72" t="s">
        <v>17</v>
      </c>
      <c r="B11" s="72" t="s">
        <v>18</v>
      </c>
      <c r="C11" s="73" t="s">
        <v>19</v>
      </c>
      <c r="D11" s="74">
        <v>100</v>
      </c>
      <c r="E11" s="75">
        <v>23643.91</v>
      </c>
      <c r="F11" s="76">
        <v>3359</v>
      </c>
      <c r="G11" s="76">
        <v>2928</v>
      </c>
      <c r="H11" s="75">
        <f t="shared" si="0"/>
        <v>7.04</v>
      </c>
    </row>
    <row r="12" spans="1:8" ht="13" x14ac:dyDescent="0.3">
      <c r="A12" s="77" t="s">
        <v>20</v>
      </c>
      <c r="B12" s="77" t="s">
        <v>21</v>
      </c>
      <c r="C12" s="77" t="s">
        <v>22</v>
      </c>
      <c r="D12" s="78">
        <v>100</v>
      </c>
      <c r="E12" s="79">
        <v>23643.91</v>
      </c>
      <c r="F12" s="80">
        <v>3359</v>
      </c>
      <c r="G12" s="80">
        <v>2928</v>
      </c>
      <c r="H12" s="81">
        <f t="shared" si="0"/>
        <v>7.04</v>
      </c>
    </row>
    <row r="13" spans="1:8" s="2" customFormat="1" ht="26" x14ac:dyDescent="0.25">
      <c r="A13" s="82" t="s">
        <v>23</v>
      </c>
      <c r="B13" s="82" t="s">
        <v>24</v>
      </c>
      <c r="C13" s="73" t="s">
        <v>25</v>
      </c>
      <c r="D13" s="74">
        <v>100</v>
      </c>
      <c r="E13" s="75">
        <v>4819502.21</v>
      </c>
      <c r="F13" s="76">
        <v>1245</v>
      </c>
      <c r="G13" s="76">
        <v>489</v>
      </c>
      <c r="H13" s="75">
        <f t="shared" si="0"/>
        <v>3871.09</v>
      </c>
    </row>
    <row r="14" spans="1:8" ht="13" x14ac:dyDescent="0.3">
      <c r="A14" s="77" t="s">
        <v>26</v>
      </c>
      <c r="B14" s="77" t="s">
        <v>27</v>
      </c>
      <c r="C14" s="77" t="s">
        <v>28</v>
      </c>
      <c r="D14" s="78">
        <v>100</v>
      </c>
      <c r="E14" s="79">
        <v>921.93</v>
      </c>
      <c r="F14" s="80">
        <v>42</v>
      </c>
      <c r="G14" s="80">
        <v>18</v>
      </c>
      <c r="H14" s="81">
        <f t="shared" si="0"/>
        <v>21.95</v>
      </c>
    </row>
    <row r="15" spans="1:8" ht="13" x14ac:dyDescent="0.3">
      <c r="A15" s="77" t="s">
        <v>29</v>
      </c>
      <c r="B15" s="77" t="s">
        <v>30</v>
      </c>
      <c r="C15" s="77" t="s">
        <v>31</v>
      </c>
      <c r="D15" s="78">
        <v>100</v>
      </c>
      <c r="E15" s="79">
        <v>7178.01</v>
      </c>
      <c r="F15" s="80">
        <v>47</v>
      </c>
      <c r="G15" s="80">
        <v>14</v>
      </c>
      <c r="H15" s="81">
        <f t="shared" si="0"/>
        <v>152.72</v>
      </c>
    </row>
    <row r="16" spans="1:8" ht="13" x14ac:dyDescent="0.3">
      <c r="A16" s="77" t="s">
        <v>32</v>
      </c>
      <c r="B16" s="77" t="s">
        <v>33</v>
      </c>
      <c r="C16" s="77" t="s">
        <v>34</v>
      </c>
      <c r="D16" s="78">
        <v>100</v>
      </c>
      <c r="E16" s="79">
        <v>3148143.12</v>
      </c>
      <c r="F16" s="80">
        <v>152</v>
      </c>
      <c r="G16" s="80">
        <v>59</v>
      </c>
      <c r="H16" s="81">
        <f t="shared" si="0"/>
        <v>20711.47</v>
      </c>
    </row>
    <row r="17" spans="1:8" ht="13" x14ac:dyDescent="0.3">
      <c r="A17" s="77" t="s">
        <v>35</v>
      </c>
      <c r="B17" s="77" t="s">
        <v>36</v>
      </c>
      <c r="C17" s="77" t="s">
        <v>37</v>
      </c>
      <c r="D17" s="78">
        <v>100</v>
      </c>
      <c r="E17" s="79">
        <v>368356.9</v>
      </c>
      <c r="F17" s="80">
        <v>26</v>
      </c>
      <c r="G17" s="80">
        <v>10</v>
      </c>
      <c r="H17" s="81">
        <f t="shared" si="0"/>
        <v>14167.57</v>
      </c>
    </row>
    <row r="18" spans="1:8" ht="13" x14ac:dyDescent="0.3">
      <c r="A18" s="77" t="s">
        <v>38</v>
      </c>
      <c r="B18" s="77" t="s">
        <v>39</v>
      </c>
      <c r="C18" s="77" t="s">
        <v>40</v>
      </c>
      <c r="D18" s="78">
        <v>100</v>
      </c>
      <c r="E18" s="79">
        <v>69939.56</v>
      </c>
      <c r="F18" s="80">
        <v>52</v>
      </c>
      <c r="G18" s="80">
        <v>39</v>
      </c>
      <c r="H18" s="81">
        <f t="shared" si="0"/>
        <v>1344.99</v>
      </c>
    </row>
    <row r="19" spans="1:8" ht="13" x14ac:dyDescent="0.3">
      <c r="A19" s="77" t="s">
        <v>41</v>
      </c>
      <c r="B19" s="77" t="s">
        <v>42</v>
      </c>
      <c r="C19" s="77" t="s">
        <v>43</v>
      </c>
      <c r="D19" s="78">
        <v>100</v>
      </c>
      <c r="E19" s="79">
        <v>196440.47</v>
      </c>
      <c r="F19" s="80">
        <v>186</v>
      </c>
      <c r="G19" s="80">
        <v>88</v>
      </c>
      <c r="H19" s="81">
        <f t="shared" si="0"/>
        <v>1056.1300000000001</v>
      </c>
    </row>
    <row r="20" spans="1:8" ht="13" x14ac:dyDescent="0.3">
      <c r="A20" s="77" t="s">
        <v>44</v>
      </c>
      <c r="B20" s="77" t="s">
        <v>45</v>
      </c>
      <c r="C20" s="77" t="s">
        <v>46</v>
      </c>
      <c r="D20" s="78">
        <v>100</v>
      </c>
      <c r="E20" s="79">
        <v>120.2</v>
      </c>
      <c r="F20" s="80">
        <v>4</v>
      </c>
      <c r="G20" s="80">
        <v>1</v>
      </c>
      <c r="H20" s="81">
        <f t="shared" si="0"/>
        <v>30.05</v>
      </c>
    </row>
    <row r="21" spans="1:8" ht="13" x14ac:dyDescent="0.3">
      <c r="A21" s="77" t="s">
        <v>47</v>
      </c>
      <c r="B21" s="77" t="s">
        <v>48</v>
      </c>
      <c r="C21" s="77" t="s">
        <v>49</v>
      </c>
      <c r="D21" s="78">
        <v>100</v>
      </c>
      <c r="E21" s="79">
        <v>11422.52</v>
      </c>
      <c r="F21" s="80">
        <v>480</v>
      </c>
      <c r="G21" s="80">
        <v>182</v>
      </c>
      <c r="H21" s="81">
        <f t="shared" si="0"/>
        <v>23.8</v>
      </c>
    </row>
    <row r="22" spans="1:8" ht="13" x14ac:dyDescent="0.3">
      <c r="A22" s="77" t="s">
        <v>50</v>
      </c>
      <c r="B22" s="77" t="s">
        <v>51</v>
      </c>
      <c r="C22" s="77" t="s">
        <v>52</v>
      </c>
      <c r="D22" s="78">
        <v>100</v>
      </c>
      <c r="E22" s="79">
        <v>28728</v>
      </c>
      <c r="F22" s="80">
        <v>8</v>
      </c>
      <c r="G22" s="80">
        <v>5</v>
      </c>
      <c r="H22" s="81">
        <f t="shared" si="0"/>
        <v>3591</v>
      </c>
    </row>
    <row r="23" spans="1:8" ht="13" x14ac:dyDescent="0.3">
      <c r="A23" s="77" t="s">
        <v>53</v>
      </c>
      <c r="B23" s="77" t="s">
        <v>54</v>
      </c>
      <c r="C23" s="77" t="s">
        <v>55</v>
      </c>
      <c r="D23" s="78">
        <v>100</v>
      </c>
      <c r="E23" s="79">
        <v>453867.98</v>
      </c>
      <c r="F23" s="80">
        <v>93</v>
      </c>
      <c r="G23" s="80">
        <v>30</v>
      </c>
      <c r="H23" s="81">
        <f t="shared" si="0"/>
        <v>4880.3</v>
      </c>
    </row>
    <row r="24" spans="1:8" ht="13" x14ac:dyDescent="0.3">
      <c r="A24" s="77" t="s">
        <v>56</v>
      </c>
      <c r="B24" s="77" t="s">
        <v>57</v>
      </c>
      <c r="C24" s="77" t="s">
        <v>58</v>
      </c>
      <c r="D24" s="78">
        <v>100</v>
      </c>
      <c r="E24" s="79">
        <v>534383.52</v>
      </c>
      <c r="F24" s="80">
        <v>155</v>
      </c>
      <c r="G24" s="80">
        <v>44</v>
      </c>
      <c r="H24" s="81">
        <f t="shared" si="0"/>
        <v>3447.64</v>
      </c>
    </row>
    <row r="25" spans="1:8" ht="26" x14ac:dyDescent="0.3">
      <c r="A25" s="72" t="s">
        <v>59</v>
      </c>
      <c r="B25" s="73" t="s">
        <v>60</v>
      </c>
      <c r="C25" s="73" t="s">
        <v>61</v>
      </c>
      <c r="D25" s="83" t="s">
        <v>62</v>
      </c>
      <c r="E25" s="84">
        <f>SUM(E26+E27+E28)</f>
        <v>28011054.500000004</v>
      </c>
      <c r="F25" s="85">
        <f>SUM(F26+F27+F28)</f>
        <v>2561106</v>
      </c>
      <c r="G25" s="85">
        <v>492516</v>
      </c>
      <c r="H25" s="75">
        <f t="shared" si="0"/>
        <v>10.94</v>
      </c>
    </row>
    <row r="26" spans="1:8" ht="13" x14ac:dyDescent="0.3">
      <c r="A26" s="86" t="s">
        <v>59</v>
      </c>
      <c r="B26" s="77" t="s">
        <v>60</v>
      </c>
      <c r="C26" s="77" t="s">
        <v>61</v>
      </c>
      <c r="D26" s="78">
        <v>50</v>
      </c>
      <c r="E26" s="79">
        <v>1204135.71</v>
      </c>
      <c r="F26" s="80">
        <v>55101</v>
      </c>
      <c r="G26" s="108">
        <v>492516</v>
      </c>
      <c r="H26" s="81">
        <f t="shared" si="0"/>
        <v>21.85</v>
      </c>
    </row>
    <row r="27" spans="1:8" ht="13" x14ac:dyDescent="0.3">
      <c r="A27" s="86" t="s">
        <v>59</v>
      </c>
      <c r="B27" s="77" t="s">
        <v>60</v>
      </c>
      <c r="C27" s="77" t="s">
        <v>61</v>
      </c>
      <c r="D27" s="78">
        <v>75</v>
      </c>
      <c r="E27" s="79">
        <v>26246882.120000001</v>
      </c>
      <c r="F27" s="80">
        <v>2503774</v>
      </c>
      <c r="G27" s="108"/>
      <c r="H27" s="81">
        <f t="shared" si="0"/>
        <v>10.48</v>
      </c>
    </row>
    <row r="28" spans="1:8" ht="13" x14ac:dyDescent="0.3">
      <c r="A28" s="86" t="s">
        <v>59</v>
      </c>
      <c r="B28" s="86" t="s">
        <v>60</v>
      </c>
      <c r="C28" s="86" t="s">
        <v>61</v>
      </c>
      <c r="D28" s="78">
        <v>100</v>
      </c>
      <c r="E28" s="79">
        <v>560036.67000000004</v>
      </c>
      <c r="F28" s="80">
        <v>2231</v>
      </c>
      <c r="G28" s="108"/>
      <c r="H28" s="81">
        <f t="shared" si="0"/>
        <v>251.02</v>
      </c>
    </row>
    <row r="29" spans="1:8" ht="13" x14ac:dyDescent="0.3">
      <c r="A29" s="86" t="s">
        <v>63</v>
      </c>
      <c r="B29" s="77" t="s">
        <v>64</v>
      </c>
      <c r="C29" s="77" t="s">
        <v>65</v>
      </c>
      <c r="D29" s="78">
        <v>75</v>
      </c>
      <c r="E29" s="79">
        <v>15.26</v>
      </c>
      <c r="F29" s="80">
        <v>2</v>
      </c>
      <c r="G29" s="80">
        <v>2</v>
      </c>
      <c r="H29" s="81">
        <f t="shared" si="0"/>
        <v>7.63</v>
      </c>
    </row>
    <row r="30" spans="1:8" ht="13" x14ac:dyDescent="0.3">
      <c r="A30" s="86" t="s">
        <v>66</v>
      </c>
      <c r="B30" s="77" t="s">
        <v>67</v>
      </c>
      <c r="C30" s="77" t="s">
        <v>68</v>
      </c>
      <c r="D30" s="78">
        <v>75</v>
      </c>
      <c r="E30" s="79">
        <v>15.26</v>
      </c>
      <c r="F30" s="80">
        <v>2</v>
      </c>
      <c r="G30" s="80">
        <v>2</v>
      </c>
      <c r="H30" s="81">
        <f t="shared" si="0"/>
        <v>7.63</v>
      </c>
    </row>
    <row r="31" spans="1:8" ht="13" x14ac:dyDescent="0.3">
      <c r="A31" s="86" t="s">
        <v>69</v>
      </c>
      <c r="B31" s="77" t="s">
        <v>70</v>
      </c>
      <c r="C31" s="77" t="s">
        <v>71</v>
      </c>
      <c r="D31" s="78">
        <v>75</v>
      </c>
      <c r="E31" s="79">
        <v>12450230.810000001</v>
      </c>
      <c r="F31" s="80">
        <v>1815144</v>
      </c>
      <c r="G31" s="108">
        <v>462471</v>
      </c>
      <c r="H31" s="81">
        <f t="shared" si="0"/>
        <v>6.86</v>
      </c>
    </row>
    <row r="32" spans="1:8" ht="13" x14ac:dyDescent="0.3">
      <c r="A32" s="86" t="s">
        <v>69</v>
      </c>
      <c r="B32" s="86" t="s">
        <v>70</v>
      </c>
      <c r="C32" s="86" t="s">
        <v>71</v>
      </c>
      <c r="D32" s="78">
        <v>100</v>
      </c>
      <c r="E32" s="79">
        <v>4433.67</v>
      </c>
      <c r="F32" s="80">
        <v>557</v>
      </c>
      <c r="G32" s="108"/>
      <c r="H32" s="81">
        <f t="shared" si="0"/>
        <v>7.96</v>
      </c>
    </row>
    <row r="33" spans="1:8" ht="13" x14ac:dyDescent="0.3">
      <c r="A33" s="86" t="s">
        <v>72</v>
      </c>
      <c r="B33" s="77" t="s">
        <v>73</v>
      </c>
      <c r="C33" s="77" t="s">
        <v>74</v>
      </c>
      <c r="D33" s="78">
        <v>75</v>
      </c>
      <c r="E33" s="79">
        <v>11301803.84</v>
      </c>
      <c r="F33" s="80">
        <v>1651114</v>
      </c>
      <c r="G33" s="108">
        <v>428938</v>
      </c>
      <c r="H33" s="81">
        <f t="shared" si="0"/>
        <v>6.84</v>
      </c>
    </row>
    <row r="34" spans="1:8" ht="13" x14ac:dyDescent="0.3">
      <c r="A34" s="86" t="s">
        <v>72</v>
      </c>
      <c r="B34" s="86" t="s">
        <v>73</v>
      </c>
      <c r="C34" s="86" t="s">
        <v>74</v>
      </c>
      <c r="D34" s="78">
        <v>100</v>
      </c>
      <c r="E34" s="79">
        <v>1698.53</v>
      </c>
      <c r="F34" s="80">
        <v>266</v>
      </c>
      <c r="G34" s="108"/>
      <c r="H34" s="81">
        <f t="shared" si="0"/>
        <v>6.39</v>
      </c>
    </row>
    <row r="35" spans="1:8" ht="13" x14ac:dyDescent="0.3">
      <c r="A35" s="86" t="s">
        <v>75</v>
      </c>
      <c r="B35" s="77" t="s">
        <v>76</v>
      </c>
      <c r="C35" s="77" t="s">
        <v>77</v>
      </c>
      <c r="D35" s="78">
        <v>75</v>
      </c>
      <c r="E35" s="79">
        <v>647133.85</v>
      </c>
      <c r="F35" s="80">
        <v>92510</v>
      </c>
      <c r="G35" s="108">
        <v>24325</v>
      </c>
      <c r="H35" s="81">
        <f t="shared" si="0"/>
        <v>7</v>
      </c>
    </row>
    <row r="36" spans="1:8" ht="13" x14ac:dyDescent="0.3">
      <c r="A36" s="86" t="s">
        <v>75</v>
      </c>
      <c r="B36" s="77" t="s">
        <v>76</v>
      </c>
      <c r="C36" s="77" t="s">
        <v>77</v>
      </c>
      <c r="D36" s="78">
        <v>100</v>
      </c>
      <c r="E36" s="79">
        <v>16.149999999999999</v>
      </c>
      <c r="F36" s="80">
        <v>1</v>
      </c>
      <c r="G36" s="108"/>
      <c r="H36" s="81">
        <f t="shared" si="0"/>
        <v>16.149999999999999</v>
      </c>
    </row>
    <row r="37" spans="1:8" ht="13" x14ac:dyDescent="0.3">
      <c r="A37" s="86" t="s">
        <v>78</v>
      </c>
      <c r="B37" s="77" t="s">
        <v>79</v>
      </c>
      <c r="C37" s="77" t="s">
        <v>80</v>
      </c>
      <c r="D37" s="78">
        <v>75</v>
      </c>
      <c r="E37" s="79">
        <v>7372.68</v>
      </c>
      <c r="F37" s="80">
        <v>848</v>
      </c>
      <c r="G37" s="80">
        <v>277</v>
      </c>
      <c r="H37" s="81">
        <f t="shared" si="0"/>
        <v>8.69</v>
      </c>
    </row>
    <row r="38" spans="1:8" ht="13" x14ac:dyDescent="0.3">
      <c r="A38" s="86" t="s">
        <v>81</v>
      </c>
      <c r="B38" s="77" t="s">
        <v>82</v>
      </c>
      <c r="C38" s="77" t="s">
        <v>83</v>
      </c>
      <c r="D38" s="78">
        <v>75</v>
      </c>
      <c r="E38" s="79">
        <v>3434.37</v>
      </c>
      <c r="F38" s="80">
        <v>725</v>
      </c>
      <c r="G38" s="80">
        <v>309</v>
      </c>
      <c r="H38" s="81">
        <f t="shared" si="0"/>
        <v>4.74</v>
      </c>
    </row>
    <row r="39" spans="1:8" ht="13" x14ac:dyDescent="0.3">
      <c r="A39" s="77" t="s">
        <v>84</v>
      </c>
      <c r="B39" s="77" t="s">
        <v>85</v>
      </c>
      <c r="C39" s="77" t="s">
        <v>86</v>
      </c>
      <c r="D39" s="78">
        <v>75</v>
      </c>
      <c r="E39" s="79">
        <v>490486.07</v>
      </c>
      <c r="F39" s="80">
        <v>69947</v>
      </c>
      <c r="G39" s="108">
        <v>19831</v>
      </c>
      <c r="H39" s="81">
        <f t="shared" si="0"/>
        <v>7.01</v>
      </c>
    </row>
    <row r="40" spans="1:8" ht="13" x14ac:dyDescent="0.3">
      <c r="A40" s="77" t="s">
        <v>84</v>
      </c>
      <c r="B40" s="77" t="s">
        <v>85</v>
      </c>
      <c r="C40" s="77" t="s">
        <v>86</v>
      </c>
      <c r="D40" s="78">
        <v>100</v>
      </c>
      <c r="E40" s="79">
        <v>2718.99</v>
      </c>
      <c r="F40" s="80">
        <v>290</v>
      </c>
      <c r="G40" s="108"/>
      <c r="H40" s="81">
        <f t="shared" si="0"/>
        <v>9.3800000000000008</v>
      </c>
    </row>
    <row r="41" spans="1:8" ht="13" x14ac:dyDescent="0.3">
      <c r="A41" s="77" t="s">
        <v>87</v>
      </c>
      <c r="B41" s="77" t="s">
        <v>88</v>
      </c>
      <c r="C41" s="77" t="s">
        <v>89</v>
      </c>
      <c r="D41" s="78">
        <v>75</v>
      </c>
      <c r="E41" s="79">
        <v>3220985.86</v>
      </c>
      <c r="F41" s="80">
        <v>243445</v>
      </c>
      <c r="G41" s="108">
        <v>90497</v>
      </c>
      <c r="H41" s="81">
        <f t="shared" si="0"/>
        <v>13.23</v>
      </c>
    </row>
    <row r="42" spans="1:8" ht="13" x14ac:dyDescent="0.3">
      <c r="A42" s="77" t="s">
        <v>87</v>
      </c>
      <c r="B42" s="77" t="s">
        <v>88</v>
      </c>
      <c r="C42" s="77" t="s">
        <v>89</v>
      </c>
      <c r="D42" s="78">
        <v>100</v>
      </c>
      <c r="E42" s="79">
        <v>62.18</v>
      </c>
      <c r="F42" s="80">
        <v>10</v>
      </c>
      <c r="G42" s="108"/>
      <c r="H42" s="81">
        <f t="shared" si="0"/>
        <v>6.22</v>
      </c>
    </row>
    <row r="43" spans="1:8" ht="13" x14ac:dyDescent="0.3">
      <c r="A43" s="77" t="s">
        <v>90</v>
      </c>
      <c r="B43" s="77" t="s">
        <v>91</v>
      </c>
      <c r="C43" s="77" t="s">
        <v>92</v>
      </c>
      <c r="D43" s="78">
        <v>75</v>
      </c>
      <c r="E43" s="79">
        <v>2495680.59</v>
      </c>
      <c r="F43" s="80">
        <v>174139</v>
      </c>
      <c r="G43" s="108">
        <v>64845</v>
      </c>
      <c r="H43" s="81">
        <f t="shared" si="0"/>
        <v>14.33</v>
      </c>
    </row>
    <row r="44" spans="1:8" ht="13" x14ac:dyDescent="0.3">
      <c r="A44" s="77" t="s">
        <v>90</v>
      </c>
      <c r="B44" s="77" t="s">
        <v>91</v>
      </c>
      <c r="C44" s="77" t="s">
        <v>92</v>
      </c>
      <c r="D44" s="78">
        <v>100</v>
      </c>
      <c r="E44" s="79">
        <v>35.380000000000003</v>
      </c>
      <c r="F44" s="80">
        <v>2</v>
      </c>
      <c r="G44" s="108"/>
      <c r="H44" s="81">
        <f t="shared" si="0"/>
        <v>17.690000000000001</v>
      </c>
    </row>
    <row r="45" spans="1:8" ht="13" x14ac:dyDescent="0.3">
      <c r="A45" s="77" t="s">
        <v>93</v>
      </c>
      <c r="B45" s="77" t="s">
        <v>94</v>
      </c>
      <c r="C45" s="77" t="s">
        <v>95</v>
      </c>
      <c r="D45" s="78">
        <v>75</v>
      </c>
      <c r="E45" s="79">
        <v>4784.1400000000003</v>
      </c>
      <c r="F45" s="80">
        <v>1130</v>
      </c>
      <c r="G45" s="80">
        <v>495</v>
      </c>
      <c r="H45" s="81">
        <f t="shared" si="0"/>
        <v>4.2300000000000004</v>
      </c>
    </row>
    <row r="46" spans="1:8" ht="13" x14ac:dyDescent="0.3">
      <c r="A46" s="77" t="s">
        <v>96</v>
      </c>
      <c r="B46" s="77" t="s">
        <v>97</v>
      </c>
      <c r="C46" s="77" t="s">
        <v>98</v>
      </c>
      <c r="D46" s="78">
        <v>75</v>
      </c>
      <c r="E46" s="79">
        <v>720521.13</v>
      </c>
      <c r="F46" s="80">
        <v>68176</v>
      </c>
      <c r="G46" s="108">
        <v>28735</v>
      </c>
      <c r="H46" s="81">
        <f t="shared" si="0"/>
        <v>10.57</v>
      </c>
    </row>
    <row r="47" spans="1:8" ht="13" x14ac:dyDescent="0.3">
      <c r="A47" s="77" t="s">
        <v>96</v>
      </c>
      <c r="B47" s="77" t="s">
        <v>97</v>
      </c>
      <c r="C47" s="77" t="s">
        <v>98</v>
      </c>
      <c r="D47" s="78">
        <v>100</v>
      </c>
      <c r="E47" s="79">
        <v>26.8</v>
      </c>
      <c r="F47" s="80">
        <v>8</v>
      </c>
      <c r="G47" s="108"/>
      <c r="H47" s="81">
        <f t="shared" si="0"/>
        <v>3.35</v>
      </c>
    </row>
    <row r="48" spans="1:8" ht="13" x14ac:dyDescent="0.3">
      <c r="A48" s="77" t="s">
        <v>99</v>
      </c>
      <c r="B48" s="77" t="s">
        <v>100</v>
      </c>
      <c r="C48" s="77" t="s">
        <v>101</v>
      </c>
      <c r="D48" s="78">
        <v>75</v>
      </c>
      <c r="E48" s="79">
        <v>10387930.890000001</v>
      </c>
      <c r="F48" s="80">
        <v>412694</v>
      </c>
      <c r="G48" s="108">
        <v>96708</v>
      </c>
      <c r="H48" s="81">
        <f t="shared" si="0"/>
        <v>25.17</v>
      </c>
    </row>
    <row r="49" spans="1:8" ht="13" x14ac:dyDescent="0.3">
      <c r="A49" s="77" t="s">
        <v>99</v>
      </c>
      <c r="B49" s="77" t="s">
        <v>100</v>
      </c>
      <c r="C49" s="77" t="s">
        <v>101</v>
      </c>
      <c r="D49" s="78">
        <v>100</v>
      </c>
      <c r="E49" s="79">
        <v>1293.8599999999999</v>
      </c>
      <c r="F49" s="80">
        <v>140</v>
      </c>
      <c r="G49" s="108"/>
      <c r="H49" s="81">
        <f t="shared" si="0"/>
        <v>9.24</v>
      </c>
    </row>
    <row r="50" spans="1:8" ht="13" x14ac:dyDescent="0.3">
      <c r="A50" s="77" t="s">
        <v>102</v>
      </c>
      <c r="B50" s="77" t="s">
        <v>103</v>
      </c>
      <c r="C50" s="77" t="s">
        <v>104</v>
      </c>
      <c r="D50" s="78">
        <v>75</v>
      </c>
      <c r="E50" s="79">
        <v>1509.92</v>
      </c>
      <c r="F50" s="80">
        <v>194</v>
      </c>
      <c r="G50" s="108">
        <v>74</v>
      </c>
      <c r="H50" s="81">
        <f t="shared" si="0"/>
        <v>7.78</v>
      </c>
    </row>
    <row r="51" spans="1:8" ht="13" x14ac:dyDescent="0.3">
      <c r="A51" s="77" t="s">
        <v>102</v>
      </c>
      <c r="B51" s="77" t="s">
        <v>103</v>
      </c>
      <c r="C51" s="77" t="s">
        <v>104</v>
      </c>
      <c r="D51" s="78">
        <v>100</v>
      </c>
      <c r="E51" s="79">
        <v>32.6</v>
      </c>
      <c r="F51" s="80">
        <v>2</v>
      </c>
      <c r="G51" s="108"/>
      <c r="H51" s="81">
        <f t="shared" si="0"/>
        <v>16.3</v>
      </c>
    </row>
    <row r="52" spans="1:8" ht="13" x14ac:dyDescent="0.3">
      <c r="A52" s="77" t="s">
        <v>105</v>
      </c>
      <c r="B52" s="77" t="s">
        <v>106</v>
      </c>
      <c r="C52" s="77" t="s">
        <v>107</v>
      </c>
      <c r="D52" s="78">
        <v>75</v>
      </c>
      <c r="E52" s="79">
        <v>357626.58</v>
      </c>
      <c r="F52" s="80">
        <v>17033</v>
      </c>
      <c r="G52" s="108">
        <v>6490</v>
      </c>
      <c r="H52" s="81">
        <f t="shared" si="0"/>
        <v>21</v>
      </c>
    </row>
    <row r="53" spans="1:8" ht="13" x14ac:dyDescent="0.3">
      <c r="A53" s="77" t="s">
        <v>105</v>
      </c>
      <c r="B53" s="77" t="s">
        <v>106</v>
      </c>
      <c r="C53" s="77" t="s">
        <v>107</v>
      </c>
      <c r="D53" s="78">
        <v>100</v>
      </c>
      <c r="E53" s="79">
        <v>445.67</v>
      </c>
      <c r="F53" s="80">
        <v>25</v>
      </c>
      <c r="G53" s="108"/>
      <c r="H53" s="81">
        <f t="shared" si="0"/>
        <v>17.829999999999998</v>
      </c>
    </row>
    <row r="54" spans="1:8" ht="13" x14ac:dyDescent="0.3">
      <c r="A54" s="77" t="s">
        <v>108</v>
      </c>
      <c r="B54" s="77" t="s">
        <v>109</v>
      </c>
      <c r="C54" s="77" t="s">
        <v>110</v>
      </c>
      <c r="D54" s="78">
        <v>75</v>
      </c>
      <c r="E54" s="79">
        <v>5025261.66</v>
      </c>
      <c r="F54" s="80">
        <v>218282</v>
      </c>
      <c r="G54" s="80">
        <v>61545</v>
      </c>
      <c r="H54" s="81">
        <f t="shared" si="0"/>
        <v>23.02</v>
      </c>
    </row>
    <row r="55" spans="1:8" ht="13" x14ac:dyDescent="0.3">
      <c r="A55" s="77" t="s">
        <v>111</v>
      </c>
      <c r="B55" s="77" t="s">
        <v>112</v>
      </c>
      <c r="C55" s="77" t="s">
        <v>113</v>
      </c>
      <c r="D55" s="78">
        <v>75</v>
      </c>
      <c r="E55" s="79">
        <v>5003532.7300000004</v>
      </c>
      <c r="F55" s="80">
        <v>177185</v>
      </c>
      <c r="G55" s="108">
        <v>53578</v>
      </c>
      <c r="H55" s="81">
        <f t="shared" si="0"/>
        <v>28.24</v>
      </c>
    </row>
    <row r="56" spans="1:8" ht="13" x14ac:dyDescent="0.3">
      <c r="A56" s="77" t="s">
        <v>111</v>
      </c>
      <c r="B56" s="77" t="s">
        <v>112</v>
      </c>
      <c r="C56" s="77" t="s">
        <v>113</v>
      </c>
      <c r="D56" s="78">
        <v>100</v>
      </c>
      <c r="E56" s="79">
        <v>815.59</v>
      </c>
      <c r="F56" s="80">
        <v>113</v>
      </c>
      <c r="G56" s="108"/>
      <c r="H56" s="81">
        <f t="shared" si="0"/>
        <v>7.22</v>
      </c>
    </row>
    <row r="57" spans="1:8" ht="13" x14ac:dyDescent="0.3">
      <c r="A57" s="77" t="s">
        <v>114</v>
      </c>
      <c r="B57" s="77" t="s">
        <v>115</v>
      </c>
      <c r="C57" s="77" t="s">
        <v>116</v>
      </c>
      <c r="D57" s="78">
        <v>50</v>
      </c>
      <c r="E57" s="79">
        <v>1204135.71</v>
      </c>
      <c r="F57" s="80">
        <v>55101</v>
      </c>
      <c r="G57" s="108">
        <v>26090</v>
      </c>
      <c r="H57" s="81">
        <f t="shared" si="0"/>
        <v>21.85</v>
      </c>
    </row>
    <row r="58" spans="1:8" ht="13" x14ac:dyDescent="0.3">
      <c r="A58" s="77" t="s">
        <v>114</v>
      </c>
      <c r="B58" s="77" t="s">
        <v>115</v>
      </c>
      <c r="C58" s="77" t="s">
        <v>116</v>
      </c>
      <c r="D58" s="78">
        <v>75</v>
      </c>
      <c r="E58" s="79">
        <v>187719.3</v>
      </c>
      <c r="F58" s="80">
        <v>32489</v>
      </c>
      <c r="G58" s="108"/>
      <c r="H58" s="81">
        <f t="shared" si="0"/>
        <v>5.78</v>
      </c>
    </row>
    <row r="59" spans="1:8" ht="13" x14ac:dyDescent="0.3">
      <c r="A59" s="77" t="s">
        <v>114</v>
      </c>
      <c r="B59" s="77" t="s">
        <v>115</v>
      </c>
      <c r="C59" s="77" t="s">
        <v>116</v>
      </c>
      <c r="D59" s="78">
        <v>100</v>
      </c>
      <c r="E59" s="79">
        <v>8084.73</v>
      </c>
      <c r="F59" s="80">
        <v>162</v>
      </c>
      <c r="G59" s="108"/>
      <c r="H59" s="81">
        <f t="shared" si="0"/>
        <v>49.91</v>
      </c>
    </row>
    <row r="60" spans="1:8" ht="13" x14ac:dyDescent="0.3">
      <c r="A60" s="77" t="s">
        <v>117</v>
      </c>
      <c r="B60" s="77" t="s">
        <v>118</v>
      </c>
      <c r="C60" s="77" t="s">
        <v>119</v>
      </c>
      <c r="D60" s="78">
        <v>50</v>
      </c>
      <c r="E60" s="79">
        <v>5886.25</v>
      </c>
      <c r="F60" s="80">
        <v>271</v>
      </c>
      <c r="G60" s="80">
        <v>60</v>
      </c>
      <c r="H60" s="81">
        <f t="shared" si="0"/>
        <v>21.72</v>
      </c>
    </row>
    <row r="61" spans="1:8" ht="13" x14ac:dyDescent="0.3">
      <c r="A61" s="77" t="s">
        <v>120</v>
      </c>
      <c r="B61" s="77" t="s">
        <v>121</v>
      </c>
      <c r="C61" s="77" t="s">
        <v>122</v>
      </c>
      <c r="D61" s="78">
        <v>50</v>
      </c>
      <c r="E61" s="79">
        <v>9497.32</v>
      </c>
      <c r="F61" s="80">
        <v>466</v>
      </c>
      <c r="G61" s="108">
        <v>130</v>
      </c>
      <c r="H61" s="81">
        <f t="shared" si="0"/>
        <v>20.38</v>
      </c>
    </row>
    <row r="62" spans="1:8" ht="13" x14ac:dyDescent="0.3">
      <c r="A62" s="77" t="s">
        <v>120</v>
      </c>
      <c r="B62" s="77" t="s">
        <v>121</v>
      </c>
      <c r="C62" s="77" t="s">
        <v>122</v>
      </c>
      <c r="D62" s="78">
        <v>75</v>
      </c>
      <c r="E62" s="79">
        <v>482.07</v>
      </c>
      <c r="F62" s="80">
        <v>53</v>
      </c>
      <c r="G62" s="108"/>
      <c r="H62" s="81">
        <f t="shared" si="0"/>
        <v>9.1</v>
      </c>
    </row>
    <row r="63" spans="1:8" ht="13" x14ac:dyDescent="0.3">
      <c r="A63" s="77" t="s">
        <v>120</v>
      </c>
      <c r="B63" s="77" t="s">
        <v>121</v>
      </c>
      <c r="C63" s="77" t="s">
        <v>122</v>
      </c>
      <c r="D63" s="78">
        <v>100</v>
      </c>
      <c r="E63" s="79">
        <v>183.87</v>
      </c>
      <c r="F63" s="80">
        <v>3</v>
      </c>
      <c r="G63" s="108"/>
      <c r="H63" s="81">
        <f t="shared" si="0"/>
        <v>61.29</v>
      </c>
    </row>
    <row r="64" spans="1:8" ht="13" x14ac:dyDescent="0.3">
      <c r="A64" s="77" t="s">
        <v>123</v>
      </c>
      <c r="B64" s="77" t="s">
        <v>124</v>
      </c>
      <c r="C64" s="77" t="s">
        <v>125</v>
      </c>
      <c r="D64" s="78">
        <v>50</v>
      </c>
      <c r="E64" s="79">
        <v>168838.11</v>
      </c>
      <c r="F64" s="80">
        <v>7579</v>
      </c>
      <c r="G64" s="108">
        <v>5676</v>
      </c>
      <c r="H64" s="81">
        <f t="shared" si="0"/>
        <v>22.28</v>
      </c>
    </row>
    <row r="65" spans="1:8" ht="13" x14ac:dyDescent="0.3">
      <c r="A65" s="77" t="s">
        <v>123</v>
      </c>
      <c r="B65" s="77" t="s">
        <v>124</v>
      </c>
      <c r="C65" s="77" t="s">
        <v>125</v>
      </c>
      <c r="D65" s="78">
        <v>75</v>
      </c>
      <c r="E65" s="79">
        <v>56403.51</v>
      </c>
      <c r="F65" s="80">
        <v>11274</v>
      </c>
      <c r="G65" s="108"/>
      <c r="H65" s="81">
        <f t="shared" si="0"/>
        <v>5</v>
      </c>
    </row>
    <row r="66" spans="1:8" ht="13" x14ac:dyDescent="0.3">
      <c r="A66" s="77" t="s">
        <v>123</v>
      </c>
      <c r="B66" s="77" t="s">
        <v>124</v>
      </c>
      <c r="C66" s="77" t="s">
        <v>125</v>
      </c>
      <c r="D66" s="78">
        <v>100</v>
      </c>
      <c r="E66" s="79">
        <v>1474.14</v>
      </c>
      <c r="F66" s="80">
        <v>34</v>
      </c>
      <c r="G66" s="108"/>
      <c r="H66" s="81">
        <f t="shared" si="0"/>
        <v>43.36</v>
      </c>
    </row>
    <row r="67" spans="1:8" ht="13" x14ac:dyDescent="0.3">
      <c r="A67" s="77" t="s">
        <v>126</v>
      </c>
      <c r="B67" s="77" t="s">
        <v>127</v>
      </c>
      <c r="C67" s="77" t="s">
        <v>128</v>
      </c>
      <c r="D67" s="78">
        <v>75</v>
      </c>
      <c r="E67" s="79">
        <v>95768.76</v>
      </c>
      <c r="F67" s="80">
        <v>17336</v>
      </c>
      <c r="G67" s="80">
        <v>7897</v>
      </c>
      <c r="H67" s="81">
        <f t="shared" si="0"/>
        <v>5.52</v>
      </c>
    </row>
    <row r="68" spans="1:8" ht="13" x14ac:dyDescent="0.3">
      <c r="A68" s="77" t="s">
        <v>129</v>
      </c>
      <c r="B68" s="77" t="s">
        <v>130</v>
      </c>
      <c r="C68" s="77" t="s">
        <v>131</v>
      </c>
      <c r="D68" s="78">
        <v>75</v>
      </c>
      <c r="E68" s="79">
        <v>8401.42</v>
      </c>
      <c r="F68" s="80">
        <v>1611</v>
      </c>
      <c r="G68" s="80">
        <v>731</v>
      </c>
      <c r="H68" s="81">
        <f t="shared" si="0"/>
        <v>5.22</v>
      </c>
    </row>
    <row r="69" spans="1:8" ht="13" x14ac:dyDescent="0.3">
      <c r="A69" s="77" t="s">
        <v>132</v>
      </c>
      <c r="B69" s="77" t="s">
        <v>133</v>
      </c>
      <c r="C69" s="77" t="s">
        <v>134</v>
      </c>
      <c r="D69" s="78">
        <v>50</v>
      </c>
      <c r="E69" s="79">
        <v>1019914.03</v>
      </c>
      <c r="F69" s="80">
        <v>46785</v>
      </c>
      <c r="G69" s="108">
        <v>12141</v>
      </c>
      <c r="H69" s="81">
        <f t="shared" si="0"/>
        <v>21.8</v>
      </c>
    </row>
    <row r="70" spans="1:8" ht="13" x14ac:dyDescent="0.3">
      <c r="A70" s="77" t="s">
        <v>132</v>
      </c>
      <c r="B70" s="77" t="s">
        <v>133</v>
      </c>
      <c r="C70" s="77" t="s">
        <v>134</v>
      </c>
      <c r="D70" s="78">
        <v>75</v>
      </c>
      <c r="E70" s="79">
        <v>23247.53</v>
      </c>
      <c r="F70" s="80">
        <v>1883</v>
      </c>
      <c r="G70" s="108"/>
      <c r="H70" s="81">
        <f t="shared" si="0"/>
        <v>12.35</v>
      </c>
    </row>
    <row r="71" spans="1:8" ht="13" x14ac:dyDescent="0.3">
      <c r="A71" s="77" t="s">
        <v>132</v>
      </c>
      <c r="B71" s="77" t="s">
        <v>133</v>
      </c>
      <c r="C71" s="77" t="s">
        <v>134</v>
      </c>
      <c r="D71" s="78">
        <v>100</v>
      </c>
      <c r="E71" s="79">
        <v>6298.74</v>
      </c>
      <c r="F71" s="80">
        <v>116</v>
      </c>
      <c r="G71" s="108"/>
      <c r="H71" s="81">
        <f t="shared" si="0"/>
        <v>54.3</v>
      </c>
    </row>
    <row r="72" spans="1:8" ht="13" x14ac:dyDescent="0.3">
      <c r="A72" s="77" t="s">
        <v>135</v>
      </c>
      <c r="B72" s="77" t="s">
        <v>136</v>
      </c>
      <c r="C72" s="77" t="s">
        <v>137</v>
      </c>
      <c r="D72" s="78">
        <v>75</v>
      </c>
      <c r="E72" s="79">
        <v>3416.01</v>
      </c>
      <c r="F72" s="80">
        <v>332</v>
      </c>
      <c r="G72" s="108">
        <v>112</v>
      </c>
      <c r="H72" s="81">
        <f t="shared" ref="H72:H135" si="1">ROUND(E72/F72,2)</f>
        <v>10.29</v>
      </c>
    </row>
    <row r="73" spans="1:8" ht="13" x14ac:dyDescent="0.3">
      <c r="A73" s="77" t="s">
        <v>135</v>
      </c>
      <c r="B73" s="77" t="s">
        <v>136</v>
      </c>
      <c r="C73" s="77" t="s">
        <v>137</v>
      </c>
      <c r="D73" s="78">
        <v>100</v>
      </c>
      <c r="E73" s="79">
        <v>127.98</v>
      </c>
      <c r="F73" s="80">
        <v>9</v>
      </c>
      <c r="G73" s="108"/>
      <c r="H73" s="81">
        <f t="shared" si="1"/>
        <v>14.22</v>
      </c>
    </row>
    <row r="74" spans="1:8" ht="13" x14ac:dyDescent="0.3">
      <c r="A74" s="77" t="s">
        <v>138</v>
      </c>
      <c r="B74" s="77" t="s">
        <v>139</v>
      </c>
      <c r="C74" s="77" t="s">
        <v>140</v>
      </c>
      <c r="D74" s="78">
        <v>100</v>
      </c>
      <c r="E74" s="79">
        <v>546162.23</v>
      </c>
      <c r="F74" s="80">
        <v>1362</v>
      </c>
      <c r="G74" s="80">
        <v>377</v>
      </c>
      <c r="H74" s="81">
        <f t="shared" si="1"/>
        <v>401</v>
      </c>
    </row>
    <row r="75" spans="1:8" ht="13" x14ac:dyDescent="0.3">
      <c r="A75" s="77" t="s">
        <v>141</v>
      </c>
      <c r="B75" s="77" t="s">
        <v>142</v>
      </c>
      <c r="C75" s="77" t="s">
        <v>140</v>
      </c>
      <c r="D75" s="78">
        <v>100</v>
      </c>
      <c r="E75" s="79">
        <v>546162.23</v>
      </c>
      <c r="F75" s="80">
        <v>1362</v>
      </c>
      <c r="G75" s="80">
        <v>377</v>
      </c>
      <c r="H75" s="81">
        <f t="shared" si="1"/>
        <v>401</v>
      </c>
    </row>
    <row r="76" spans="1:8" ht="52" x14ac:dyDescent="0.3">
      <c r="A76" s="72" t="s">
        <v>143</v>
      </c>
      <c r="B76" s="73" t="s">
        <v>144</v>
      </c>
      <c r="C76" s="73" t="s">
        <v>145</v>
      </c>
      <c r="D76" s="83" t="s">
        <v>146</v>
      </c>
      <c r="E76" s="87">
        <f>SUM(E77+E78)</f>
        <v>72479699.319999993</v>
      </c>
      <c r="F76" s="85">
        <f>SUM(F77+F78)</f>
        <v>87928</v>
      </c>
      <c r="G76" s="88">
        <v>21976</v>
      </c>
      <c r="H76" s="75">
        <f t="shared" si="1"/>
        <v>824.31</v>
      </c>
    </row>
    <row r="77" spans="1:8" ht="13" x14ac:dyDescent="0.3">
      <c r="A77" s="77" t="s">
        <v>143</v>
      </c>
      <c r="B77" s="77" t="s">
        <v>144</v>
      </c>
      <c r="C77" s="77" t="s">
        <v>145</v>
      </c>
      <c r="D77" s="78">
        <v>50</v>
      </c>
      <c r="E77" s="79">
        <v>157525.6</v>
      </c>
      <c r="F77" s="80">
        <v>8486</v>
      </c>
      <c r="G77" s="108">
        <v>21976</v>
      </c>
      <c r="H77" s="81">
        <f t="shared" si="1"/>
        <v>18.559999999999999</v>
      </c>
    </row>
    <row r="78" spans="1:8" ht="13" x14ac:dyDescent="0.3">
      <c r="A78" s="77" t="s">
        <v>143</v>
      </c>
      <c r="B78" s="77" t="s">
        <v>144</v>
      </c>
      <c r="C78" s="77" t="s">
        <v>145</v>
      </c>
      <c r="D78" s="78">
        <v>100</v>
      </c>
      <c r="E78" s="79">
        <v>72322173.719999999</v>
      </c>
      <c r="F78" s="80">
        <v>79442</v>
      </c>
      <c r="G78" s="108"/>
      <c r="H78" s="81">
        <f t="shared" si="1"/>
        <v>910.38</v>
      </c>
    </row>
    <row r="79" spans="1:8" ht="13" x14ac:dyDescent="0.3">
      <c r="A79" s="77" t="s">
        <v>147</v>
      </c>
      <c r="B79" s="77" t="s">
        <v>148</v>
      </c>
      <c r="C79" s="77" t="s">
        <v>149</v>
      </c>
      <c r="D79" s="78">
        <v>50</v>
      </c>
      <c r="E79" s="79">
        <v>506.34</v>
      </c>
      <c r="F79" s="80">
        <v>33</v>
      </c>
      <c r="G79" s="108">
        <v>329</v>
      </c>
      <c r="H79" s="81">
        <f t="shared" si="1"/>
        <v>15.34</v>
      </c>
    </row>
    <row r="80" spans="1:8" ht="13" x14ac:dyDescent="0.3">
      <c r="A80" s="77" t="s">
        <v>147</v>
      </c>
      <c r="B80" s="77" t="s">
        <v>148</v>
      </c>
      <c r="C80" s="77" t="s">
        <v>149</v>
      </c>
      <c r="D80" s="78">
        <v>100</v>
      </c>
      <c r="E80" s="79">
        <v>886299.52</v>
      </c>
      <c r="F80" s="80">
        <v>1916</v>
      </c>
      <c r="G80" s="108"/>
      <c r="H80" s="81">
        <f t="shared" si="1"/>
        <v>462.58</v>
      </c>
    </row>
    <row r="81" spans="1:8" ht="13" x14ac:dyDescent="0.3">
      <c r="A81" s="77" t="s">
        <v>150</v>
      </c>
      <c r="B81" s="77" t="s">
        <v>151</v>
      </c>
      <c r="C81" s="77" t="s">
        <v>152</v>
      </c>
      <c r="D81" s="78">
        <v>100</v>
      </c>
      <c r="E81" s="79">
        <v>144.57</v>
      </c>
      <c r="F81" s="80">
        <v>12</v>
      </c>
      <c r="G81" s="80">
        <v>6</v>
      </c>
      <c r="H81" s="81">
        <f t="shared" si="1"/>
        <v>12.05</v>
      </c>
    </row>
    <row r="82" spans="1:8" ht="13" x14ac:dyDescent="0.3">
      <c r="A82" s="77" t="s">
        <v>153</v>
      </c>
      <c r="B82" s="77" t="s">
        <v>154</v>
      </c>
      <c r="C82" s="77" t="s">
        <v>155</v>
      </c>
      <c r="D82" s="78">
        <v>50</v>
      </c>
      <c r="E82" s="79">
        <v>85.28</v>
      </c>
      <c r="F82" s="80">
        <v>8</v>
      </c>
      <c r="G82" s="108">
        <v>43</v>
      </c>
      <c r="H82" s="81">
        <f t="shared" si="1"/>
        <v>10.66</v>
      </c>
    </row>
    <row r="83" spans="1:8" ht="13" x14ac:dyDescent="0.3">
      <c r="A83" s="77" t="s">
        <v>153</v>
      </c>
      <c r="B83" s="77" t="s">
        <v>154</v>
      </c>
      <c r="C83" s="77" t="s">
        <v>155</v>
      </c>
      <c r="D83" s="78">
        <v>100</v>
      </c>
      <c r="E83" s="79">
        <v>75521.64</v>
      </c>
      <c r="F83" s="80">
        <v>255</v>
      </c>
      <c r="G83" s="108"/>
      <c r="H83" s="81">
        <f t="shared" si="1"/>
        <v>296.16000000000003</v>
      </c>
    </row>
    <row r="84" spans="1:8" ht="13" x14ac:dyDescent="0.3">
      <c r="A84" s="77" t="s">
        <v>156</v>
      </c>
      <c r="B84" s="77" t="s">
        <v>157</v>
      </c>
      <c r="C84" s="77" t="s">
        <v>158</v>
      </c>
      <c r="D84" s="78">
        <v>50</v>
      </c>
      <c r="E84" s="79">
        <v>26.06</v>
      </c>
      <c r="F84" s="80">
        <v>3</v>
      </c>
      <c r="G84" s="108">
        <v>45</v>
      </c>
      <c r="H84" s="81">
        <f t="shared" si="1"/>
        <v>8.69</v>
      </c>
    </row>
    <row r="85" spans="1:8" ht="13" x14ac:dyDescent="0.3">
      <c r="A85" s="77" t="s">
        <v>156</v>
      </c>
      <c r="B85" s="77" t="s">
        <v>157</v>
      </c>
      <c r="C85" s="77" t="s">
        <v>158</v>
      </c>
      <c r="D85" s="78">
        <v>100</v>
      </c>
      <c r="E85" s="79">
        <v>24798.41</v>
      </c>
      <c r="F85" s="80">
        <v>151</v>
      </c>
      <c r="G85" s="108"/>
      <c r="H85" s="81">
        <f t="shared" si="1"/>
        <v>164.23</v>
      </c>
    </row>
    <row r="86" spans="1:8" ht="13" x14ac:dyDescent="0.3">
      <c r="A86" s="77" t="s">
        <v>159</v>
      </c>
      <c r="B86" s="77" t="s">
        <v>160</v>
      </c>
      <c r="C86" s="77" t="s">
        <v>161</v>
      </c>
      <c r="D86" s="78">
        <v>100</v>
      </c>
      <c r="E86" s="79">
        <v>447.63</v>
      </c>
      <c r="F86" s="80">
        <v>9</v>
      </c>
      <c r="G86" s="80">
        <v>2</v>
      </c>
      <c r="H86" s="81">
        <f t="shared" si="1"/>
        <v>49.74</v>
      </c>
    </row>
    <row r="87" spans="1:8" ht="13" x14ac:dyDescent="0.3">
      <c r="A87" s="77" t="s">
        <v>162</v>
      </c>
      <c r="B87" s="77" t="s">
        <v>163</v>
      </c>
      <c r="C87" s="77" t="s">
        <v>164</v>
      </c>
      <c r="D87" s="78">
        <v>50</v>
      </c>
      <c r="E87" s="79">
        <v>69.09</v>
      </c>
      <c r="F87" s="80">
        <v>7</v>
      </c>
      <c r="G87" s="108">
        <v>45</v>
      </c>
      <c r="H87" s="81">
        <f t="shared" si="1"/>
        <v>9.8699999999999992</v>
      </c>
    </row>
    <row r="88" spans="1:8" ht="13" x14ac:dyDescent="0.3">
      <c r="A88" s="77" t="s">
        <v>162</v>
      </c>
      <c r="B88" s="77" t="s">
        <v>163</v>
      </c>
      <c r="C88" s="77" t="s">
        <v>164</v>
      </c>
      <c r="D88" s="78">
        <v>100</v>
      </c>
      <c r="E88" s="79">
        <v>35769.1</v>
      </c>
      <c r="F88" s="80">
        <v>246</v>
      </c>
      <c r="G88" s="108"/>
      <c r="H88" s="81">
        <f t="shared" si="1"/>
        <v>145.4</v>
      </c>
    </row>
    <row r="89" spans="1:8" ht="13" x14ac:dyDescent="0.3">
      <c r="A89" s="77" t="s">
        <v>165</v>
      </c>
      <c r="B89" s="77" t="s">
        <v>166</v>
      </c>
      <c r="C89" s="77" t="s">
        <v>167</v>
      </c>
      <c r="D89" s="78">
        <v>50</v>
      </c>
      <c r="E89" s="79">
        <v>65.599999999999994</v>
      </c>
      <c r="F89" s="80">
        <v>1</v>
      </c>
      <c r="G89" s="108">
        <v>15</v>
      </c>
      <c r="H89" s="81">
        <f t="shared" si="1"/>
        <v>65.599999999999994</v>
      </c>
    </row>
    <row r="90" spans="1:8" ht="13" x14ac:dyDescent="0.3">
      <c r="A90" s="77" t="s">
        <v>165</v>
      </c>
      <c r="B90" s="77" t="s">
        <v>166</v>
      </c>
      <c r="C90" s="77" t="s">
        <v>167</v>
      </c>
      <c r="D90" s="78">
        <v>100</v>
      </c>
      <c r="E90" s="79">
        <v>13525.43</v>
      </c>
      <c r="F90" s="80">
        <v>67</v>
      </c>
      <c r="G90" s="108"/>
      <c r="H90" s="81">
        <f t="shared" si="1"/>
        <v>201.87</v>
      </c>
    </row>
    <row r="91" spans="1:8" ht="13" x14ac:dyDescent="0.3">
      <c r="A91" s="77" t="s">
        <v>168</v>
      </c>
      <c r="B91" s="77" t="s">
        <v>169</v>
      </c>
      <c r="C91" s="77" t="s">
        <v>170</v>
      </c>
      <c r="D91" s="78">
        <v>100</v>
      </c>
      <c r="E91" s="79">
        <v>79767.05</v>
      </c>
      <c r="F91" s="80">
        <v>105</v>
      </c>
      <c r="G91" s="80">
        <v>17</v>
      </c>
      <c r="H91" s="81">
        <f t="shared" si="1"/>
        <v>759.69</v>
      </c>
    </row>
    <row r="92" spans="1:8" ht="13" x14ac:dyDescent="0.3">
      <c r="A92" s="77" t="s">
        <v>171</v>
      </c>
      <c r="B92" s="77" t="s">
        <v>172</v>
      </c>
      <c r="C92" s="77" t="s">
        <v>173</v>
      </c>
      <c r="D92" s="78">
        <v>50</v>
      </c>
      <c r="E92" s="79">
        <v>20.399999999999999</v>
      </c>
      <c r="F92" s="80">
        <v>1</v>
      </c>
      <c r="G92" s="108">
        <v>12</v>
      </c>
      <c r="H92" s="81">
        <f t="shared" si="1"/>
        <v>20.399999999999999</v>
      </c>
    </row>
    <row r="93" spans="1:8" ht="13" x14ac:dyDescent="0.3">
      <c r="A93" s="77" t="s">
        <v>171</v>
      </c>
      <c r="B93" s="77" t="s">
        <v>172</v>
      </c>
      <c r="C93" s="77" t="s">
        <v>173</v>
      </c>
      <c r="D93" s="78">
        <v>100</v>
      </c>
      <c r="E93" s="79">
        <v>406.77</v>
      </c>
      <c r="F93" s="80">
        <v>28</v>
      </c>
      <c r="G93" s="108"/>
      <c r="H93" s="81">
        <f t="shared" si="1"/>
        <v>14.53</v>
      </c>
    </row>
    <row r="94" spans="1:8" ht="13" x14ac:dyDescent="0.3">
      <c r="A94" s="77" t="s">
        <v>174</v>
      </c>
      <c r="B94" s="77" t="s">
        <v>175</v>
      </c>
      <c r="C94" s="77" t="s">
        <v>176</v>
      </c>
      <c r="D94" s="78">
        <v>50</v>
      </c>
      <c r="E94" s="79">
        <v>48.36</v>
      </c>
      <c r="F94" s="80">
        <v>4</v>
      </c>
      <c r="G94" s="108">
        <v>9</v>
      </c>
      <c r="H94" s="81">
        <f t="shared" si="1"/>
        <v>12.09</v>
      </c>
    </row>
    <row r="95" spans="1:8" ht="13" x14ac:dyDescent="0.3">
      <c r="A95" s="77" t="s">
        <v>174</v>
      </c>
      <c r="B95" s="77" t="s">
        <v>175</v>
      </c>
      <c r="C95" s="77" t="s">
        <v>176</v>
      </c>
      <c r="D95" s="78">
        <v>100</v>
      </c>
      <c r="E95" s="79">
        <v>1256.96</v>
      </c>
      <c r="F95" s="80">
        <v>30</v>
      </c>
      <c r="G95" s="108"/>
      <c r="H95" s="81">
        <f t="shared" si="1"/>
        <v>41.9</v>
      </c>
    </row>
    <row r="96" spans="1:8" ht="13" x14ac:dyDescent="0.3">
      <c r="A96" s="77" t="s">
        <v>177</v>
      </c>
      <c r="B96" s="77" t="s">
        <v>178</v>
      </c>
      <c r="C96" s="77" t="s">
        <v>179</v>
      </c>
      <c r="D96" s="78">
        <v>50</v>
      </c>
      <c r="E96" s="79">
        <v>151.53</v>
      </c>
      <c r="F96" s="80">
        <v>5</v>
      </c>
      <c r="G96" s="108">
        <v>73</v>
      </c>
      <c r="H96" s="81">
        <f t="shared" si="1"/>
        <v>30.31</v>
      </c>
    </row>
    <row r="97" spans="1:8" ht="13" x14ac:dyDescent="0.3">
      <c r="A97" s="77" t="s">
        <v>177</v>
      </c>
      <c r="B97" s="77" t="s">
        <v>178</v>
      </c>
      <c r="C97" s="77" t="s">
        <v>179</v>
      </c>
      <c r="D97" s="78">
        <v>100</v>
      </c>
      <c r="E97" s="79">
        <v>133734.98000000001</v>
      </c>
      <c r="F97" s="80">
        <v>392</v>
      </c>
      <c r="G97" s="108"/>
      <c r="H97" s="81">
        <f t="shared" si="1"/>
        <v>341.16</v>
      </c>
    </row>
    <row r="98" spans="1:8" ht="13" x14ac:dyDescent="0.3">
      <c r="A98" s="77" t="s">
        <v>180</v>
      </c>
      <c r="B98" s="77" t="s">
        <v>181</v>
      </c>
      <c r="C98" s="77" t="s">
        <v>182</v>
      </c>
      <c r="D98" s="78">
        <v>50</v>
      </c>
      <c r="E98" s="79">
        <v>4.26</v>
      </c>
      <c r="F98" s="80">
        <v>1</v>
      </c>
      <c r="G98" s="108">
        <v>29</v>
      </c>
      <c r="H98" s="81">
        <f t="shared" si="1"/>
        <v>4.26</v>
      </c>
    </row>
    <row r="99" spans="1:8" ht="13" x14ac:dyDescent="0.3">
      <c r="A99" s="77" t="s">
        <v>180</v>
      </c>
      <c r="B99" s="77" t="s">
        <v>181</v>
      </c>
      <c r="C99" s="77" t="s">
        <v>182</v>
      </c>
      <c r="D99" s="78">
        <v>100</v>
      </c>
      <c r="E99" s="79">
        <v>110712.45</v>
      </c>
      <c r="F99" s="80">
        <v>217</v>
      </c>
      <c r="G99" s="108"/>
      <c r="H99" s="81">
        <f t="shared" si="1"/>
        <v>510.2</v>
      </c>
    </row>
    <row r="100" spans="1:8" ht="13" x14ac:dyDescent="0.3">
      <c r="A100" s="77" t="s">
        <v>183</v>
      </c>
      <c r="B100" s="77" t="s">
        <v>184</v>
      </c>
      <c r="C100" s="77" t="s">
        <v>185</v>
      </c>
      <c r="D100" s="78">
        <v>100</v>
      </c>
      <c r="E100" s="79">
        <v>44166.49</v>
      </c>
      <c r="F100" s="80">
        <v>12</v>
      </c>
      <c r="G100" s="80">
        <v>2</v>
      </c>
      <c r="H100" s="81">
        <f t="shared" si="1"/>
        <v>3680.54</v>
      </c>
    </row>
    <row r="101" spans="1:8" ht="13" x14ac:dyDescent="0.3">
      <c r="A101" s="77" t="s">
        <v>186</v>
      </c>
      <c r="B101" s="77" t="s">
        <v>187</v>
      </c>
      <c r="C101" s="77" t="s">
        <v>188</v>
      </c>
      <c r="D101" s="78">
        <v>100</v>
      </c>
      <c r="E101" s="79">
        <v>53.2</v>
      </c>
      <c r="F101" s="80">
        <v>1</v>
      </c>
      <c r="G101" s="80">
        <v>1</v>
      </c>
      <c r="H101" s="81">
        <f t="shared" si="1"/>
        <v>53.2</v>
      </c>
    </row>
    <row r="102" spans="1:8" ht="13" x14ac:dyDescent="0.3">
      <c r="A102" s="77" t="s">
        <v>189</v>
      </c>
      <c r="B102" s="77" t="s">
        <v>190</v>
      </c>
      <c r="C102" s="77" t="s">
        <v>191</v>
      </c>
      <c r="D102" s="78">
        <v>50</v>
      </c>
      <c r="E102" s="79">
        <v>31.5</v>
      </c>
      <c r="F102" s="80">
        <v>2</v>
      </c>
      <c r="G102" s="108">
        <v>63</v>
      </c>
      <c r="H102" s="81">
        <f t="shared" si="1"/>
        <v>15.75</v>
      </c>
    </row>
    <row r="103" spans="1:8" ht="13" x14ac:dyDescent="0.3">
      <c r="A103" s="77" t="s">
        <v>189</v>
      </c>
      <c r="B103" s="77" t="s">
        <v>190</v>
      </c>
      <c r="C103" s="77" t="s">
        <v>191</v>
      </c>
      <c r="D103" s="78">
        <v>100</v>
      </c>
      <c r="E103" s="79">
        <v>365422.74</v>
      </c>
      <c r="F103" s="80">
        <v>376</v>
      </c>
      <c r="G103" s="108"/>
      <c r="H103" s="81">
        <f t="shared" si="1"/>
        <v>971.87</v>
      </c>
    </row>
    <row r="104" spans="1:8" ht="13" x14ac:dyDescent="0.3">
      <c r="A104" s="77" t="s">
        <v>192</v>
      </c>
      <c r="B104" s="77" t="s">
        <v>193</v>
      </c>
      <c r="C104" s="77" t="s">
        <v>194</v>
      </c>
      <c r="D104" s="78">
        <v>50</v>
      </c>
      <c r="E104" s="79">
        <v>4.26</v>
      </c>
      <c r="F104" s="80">
        <v>1</v>
      </c>
      <c r="G104" s="108">
        <v>8</v>
      </c>
      <c r="H104" s="81">
        <f t="shared" si="1"/>
        <v>4.26</v>
      </c>
    </row>
    <row r="105" spans="1:8" ht="13" x14ac:dyDescent="0.3">
      <c r="A105" s="77" t="s">
        <v>192</v>
      </c>
      <c r="B105" s="77" t="s">
        <v>193</v>
      </c>
      <c r="C105" s="77" t="s">
        <v>194</v>
      </c>
      <c r="D105" s="78">
        <v>100</v>
      </c>
      <c r="E105" s="79">
        <v>572.1</v>
      </c>
      <c r="F105" s="80">
        <v>15</v>
      </c>
      <c r="G105" s="108"/>
      <c r="H105" s="81">
        <f t="shared" si="1"/>
        <v>38.14</v>
      </c>
    </row>
    <row r="106" spans="1:8" ht="13" x14ac:dyDescent="0.3">
      <c r="A106" s="77" t="s">
        <v>195</v>
      </c>
      <c r="B106" s="77" t="s">
        <v>196</v>
      </c>
      <c r="C106" s="77" t="s">
        <v>197</v>
      </c>
      <c r="D106" s="78">
        <v>50</v>
      </c>
      <c r="E106" s="79">
        <v>21344.86</v>
      </c>
      <c r="F106" s="80">
        <v>1396</v>
      </c>
      <c r="G106" s="108">
        <v>2863</v>
      </c>
      <c r="H106" s="81">
        <f t="shared" si="1"/>
        <v>15.29</v>
      </c>
    </row>
    <row r="107" spans="1:8" ht="13" x14ac:dyDescent="0.3">
      <c r="A107" s="77" t="s">
        <v>195</v>
      </c>
      <c r="B107" s="77" t="s">
        <v>196</v>
      </c>
      <c r="C107" s="77" t="s">
        <v>197</v>
      </c>
      <c r="D107" s="78">
        <v>100</v>
      </c>
      <c r="E107" s="79">
        <v>5073487.3099999996</v>
      </c>
      <c r="F107" s="80">
        <v>11684</v>
      </c>
      <c r="G107" s="108"/>
      <c r="H107" s="81">
        <f t="shared" si="1"/>
        <v>434.23</v>
      </c>
    </row>
    <row r="108" spans="1:8" ht="13" x14ac:dyDescent="0.3">
      <c r="A108" s="77" t="s">
        <v>198</v>
      </c>
      <c r="B108" s="77" t="s">
        <v>199</v>
      </c>
      <c r="C108" s="77" t="s">
        <v>200</v>
      </c>
      <c r="D108" s="78">
        <v>50</v>
      </c>
      <c r="E108" s="79">
        <v>197.49</v>
      </c>
      <c r="F108" s="80">
        <v>18</v>
      </c>
      <c r="G108" s="108">
        <v>117</v>
      </c>
      <c r="H108" s="81">
        <f t="shared" si="1"/>
        <v>10.97</v>
      </c>
    </row>
    <row r="109" spans="1:8" ht="13" x14ac:dyDescent="0.3">
      <c r="A109" s="77" t="s">
        <v>198</v>
      </c>
      <c r="B109" s="77" t="s">
        <v>199</v>
      </c>
      <c r="C109" s="77" t="s">
        <v>200</v>
      </c>
      <c r="D109" s="78">
        <v>100</v>
      </c>
      <c r="E109" s="79">
        <v>166042.23000000001</v>
      </c>
      <c r="F109" s="80">
        <v>498</v>
      </c>
      <c r="G109" s="108"/>
      <c r="H109" s="81">
        <f t="shared" si="1"/>
        <v>333.42</v>
      </c>
    </row>
    <row r="110" spans="1:8" ht="13" x14ac:dyDescent="0.3">
      <c r="A110" s="77" t="s">
        <v>201</v>
      </c>
      <c r="B110" s="77" t="s">
        <v>202</v>
      </c>
      <c r="C110" s="77" t="s">
        <v>203</v>
      </c>
      <c r="D110" s="78">
        <v>50</v>
      </c>
      <c r="E110" s="79">
        <v>2015.31</v>
      </c>
      <c r="F110" s="80">
        <v>143</v>
      </c>
      <c r="G110" s="108">
        <v>437</v>
      </c>
      <c r="H110" s="81">
        <f t="shared" si="1"/>
        <v>14.09</v>
      </c>
    </row>
    <row r="111" spans="1:8" ht="13" x14ac:dyDescent="0.3">
      <c r="A111" s="77" t="s">
        <v>201</v>
      </c>
      <c r="B111" s="77" t="s">
        <v>202</v>
      </c>
      <c r="C111" s="77" t="s">
        <v>203</v>
      </c>
      <c r="D111" s="78">
        <v>100</v>
      </c>
      <c r="E111" s="79">
        <v>272414.57</v>
      </c>
      <c r="F111" s="80">
        <v>1599</v>
      </c>
      <c r="G111" s="108"/>
      <c r="H111" s="81">
        <f t="shared" si="1"/>
        <v>170.37</v>
      </c>
    </row>
    <row r="112" spans="1:8" ht="13" x14ac:dyDescent="0.3">
      <c r="A112" s="77" t="s">
        <v>204</v>
      </c>
      <c r="B112" s="77" t="s">
        <v>205</v>
      </c>
      <c r="C112" s="77" t="s">
        <v>206</v>
      </c>
      <c r="D112" s="78">
        <v>50</v>
      </c>
      <c r="E112" s="79">
        <v>179.2</v>
      </c>
      <c r="F112" s="80">
        <v>11</v>
      </c>
      <c r="G112" s="108">
        <v>71</v>
      </c>
      <c r="H112" s="81">
        <f t="shared" si="1"/>
        <v>16.29</v>
      </c>
    </row>
    <row r="113" spans="1:8" ht="13" x14ac:dyDescent="0.3">
      <c r="A113" s="77" t="s">
        <v>204</v>
      </c>
      <c r="B113" s="77" t="s">
        <v>205</v>
      </c>
      <c r="C113" s="77" t="s">
        <v>206</v>
      </c>
      <c r="D113" s="78">
        <v>100</v>
      </c>
      <c r="E113" s="79">
        <v>201503.67</v>
      </c>
      <c r="F113" s="80">
        <v>218</v>
      </c>
      <c r="G113" s="108"/>
      <c r="H113" s="81">
        <f t="shared" si="1"/>
        <v>924.33</v>
      </c>
    </row>
    <row r="114" spans="1:8" ht="13" x14ac:dyDescent="0.3">
      <c r="A114" s="77" t="s">
        <v>207</v>
      </c>
      <c r="B114" s="77" t="s">
        <v>208</v>
      </c>
      <c r="C114" s="77" t="s">
        <v>209</v>
      </c>
      <c r="D114" s="78">
        <v>50</v>
      </c>
      <c r="E114" s="79">
        <v>6016.45</v>
      </c>
      <c r="F114" s="80">
        <v>373</v>
      </c>
      <c r="G114" s="108">
        <v>859</v>
      </c>
      <c r="H114" s="81">
        <f t="shared" si="1"/>
        <v>16.13</v>
      </c>
    </row>
    <row r="115" spans="1:8" ht="13" x14ac:dyDescent="0.3">
      <c r="A115" s="77" t="s">
        <v>207</v>
      </c>
      <c r="B115" s="77" t="s">
        <v>208</v>
      </c>
      <c r="C115" s="77" t="s">
        <v>209</v>
      </c>
      <c r="D115" s="78">
        <v>100</v>
      </c>
      <c r="E115" s="79">
        <v>1679967.05</v>
      </c>
      <c r="F115" s="80">
        <v>3115</v>
      </c>
      <c r="G115" s="108"/>
      <c r="H115" s="81">
        <f t="shared" si="1"/>
        <v>539.32000000000005</v>
      </c>
    </row>
    <row r="116" spans="1:8" ht="13" x14ac:dyDescent="0.3">
      <c r="A116" s="77" t="s">
        <v>210</v>
      </c>
      <c r="B116" s="77" t="s">
        <v>211</v>
      </c>
      <c r="C116" s="77" t="s">
        <v>212</v>
      </c>
      <c r="D116" s="78">
        <v>50</v>
      </c>
      <c r="E116" s="79">
        <v>1413.52</v>
      </c>
      <c r="F116" s="80">
        <v>82</v>
      </c>
      <c r="G116" s="108">
        <v>165</v>
      </c>
      <c r="H116" s="81">
        <f t="shared" si="1"/>
        <v>17.239999999999998</v>
      </c>
    </row>
    <row r="117" spans="1:8" ht="13" x14ac:dyDescent="0.3">
      <c r="A117" s="77" t="s">
        <v>210</v>
      </c>
      <c r="B117" s="77" t="s">
        <v>211</v>
      </c>
      <c r="C117" s="77" t="s">
        <v>212</v>
      </c>
      <c r="D117" s="78">
        <v>100</v>
      </c>
      <c r="E117" s="79">
        <v>243674.54</v>
      </c>
      <c r="F117" s="80">
        <v>645</v>
      </c>
      <c r="G117" s="108"/>
      <c r="H117" s="81">
        <f t="shared" si="1"/>
        <v>377.79</v>
      </c>
    </row>
    <row r="118" spans="1:8" ht="13" x14ac:dyDescent="0.3">
      <c r="A118" s="77" t="s">
        <v>213</v>
      </c>
      <c r="B118" s="77" t="s">
        <v>214</v>
      </c>
      <c r="C118" s="77" t="s">
        <v>215</v>
      </c>
      <c r="D118" s="78">
        <v>50</v>
      </c>
      <c r="E118" s="79">
        <v>7772.66</v>
      </c>
      <c r="F118" s="80">
        <v>521</v>
      </c>
      <c r="G118" s="108">
        <v>612</v>
      </c>
      <c r="H118" s="81">
        <f t="shared" si="1"/>
        <v>14.92</v>
      </c>
    </row>
    <row r="119" spans="1:8" ht="13" x14ac:dyDescent="0.3">
      <c r="A119" s="77" t="s">
        <v>213</v>
      </c>
      <c r="B119" s="77" t="s">
        <v>214</v>
      </c>
      <c r="C119" s="77" t="s">
        <v>215</v>
      </c>
      <c r="D119" s="78">
        <v>100</v>
      </c>
      <c r="E119" s="79">
        <v>805425.89</v>
      </c>
      <c r="F119" s="80">
        <v>1964</v>
      </c>
      <c r="G119" s="108"/>
      <c r="H119" s="81">
        <f t="shared" si="1"/>
        <v>410.09</v>
      </c>
    </row>
    <row r="120" spans="1:8" ht="13" x14ac:dyDescent="0.3">
      <c r="A120" s="77" t="s">
        <v>216</v>
      </c>
      <c r="B120" s="77" t="s">
        <v>217</v>
      </c>
      <c r="C120" s="77" t="s">
        <v>218</v>
      </c>
      <c r="D120" s="78">
        <v>50</v>
      </c>
      <c r="E120" s="79">
        <v>743.94</v>
      </c>
      <c r="F120" s="80">
        <v>38</v>
      </c>
      <c r="G120" s="108">
        <v>52</v>
      </c>
      <c r="H120" s="81">
        <f t="shared" si="1"/>
        <v>19.579999999999998</v>
      </c>
    </row>
    <row r="121" spans="1:8" ht="13" x14ac:dyDescent="0.3">
      <c r="A121" s="77" t="s">
        <v>216</v>
      </c>
      <c r="B121" s="77" t="s">
        <v>217</v>
      </c>
      <c r="C121" s="77" t="s">
        <v>218</v>
      </c>
      <c r="D121" s="78">
        <v>100</v>
      </c>
      <c r="E121" s="79">
        <v>2481.41</v>
      </c>
      <c r="F121" s="80">
        <v>140</v>
      </c>
      <c r="G121" s="108"/>
      <c r="H121" s="81">
        <f t="shared" si="1"/>
        <v>17.72</v>
      </c>
    </row>
    <row r="122" spans="1:8" ht="13" x14ac:dyDescent="0.3">
      <c r="A122" s="77" t="s">
        <v>219</v>
      </c>
      <c r="B122" s="77" t="s">
        <v>220</v>
      </c>
      <c r="C122" s="77" t="s">
        <v>221</v>
      </c>
      <c r="D122" s="78">
        <v>50</v>
      </c>
      <c r="E122" s="79">
        <v>1038.43</v>
      </c>
      <c r="F122" s="80">
        <v>63</v>
      </c>
      <c r="G122" s="108">
        <v>200</v>
      </c>
      <c r="H122" s="81">
        <f t="shared" si="1"/>
        <v>16.48</v>
      </c>
    </row>
    <row r="123" spans="1:8" ht="13" x14ac:dyDescent="0.3">
      <c r="A123" s="77" t="s">
        <v>219</v>
      </c>
      <c r="B123" s="77" t="s">
        <v>220</v>
      </c>
      <c r="C123" s="77" t="s">
        <v>221</v>
      </c>
      <c r="D123" s="78">
        <v>100</v>
      </c>
      <c r="E123" s="79">
        <v>1082424.79</v>
      </c>
      <c r="F123" s="80">
        <v>787</v>
      </c>
      <c r="G123" s="108"/>
      <c r="H123" s="81">
        <f t="shared" si="1"/>
        <v>1375.38</v>
      </c>
    </row>
    <row r="124" spans="1:8" ht="13" x14ac:dyDescent="0.3">
      <c r="A124" s="77" t="s">
        <v>222</v>
      </c>
      <c r="B124" s="77" t="s">
        <v>223</v>
      </c>
      <c r="C124" s="77" t="s">
        <v>224</v>
      </c>
      <c r="D124" s="78">
        <v>50</v>
      </c>
      <c r="E124" s="79">
        <v>9.0399999999999991</v>
      </c>
      <c r="F124" s="80">
        <v>1</v>
      </c>
      <c r="G124" s="108">
        <v>34</v>
      </c>
      <c r="H124" s="81">
        <f t="shared" si="1"/>
        <v>9.0399999999999991</v>
      </c>
    </row>
    <row r="125" spans="1:8" ht="13" x14ac:dyDescent="0.3">
      <c r="A125" s="77" t="s">
        <v>222</v>
      </c>
      <c r="B125" s="77" t="s">
        <v>223</v>
      </c>
      <c r="C125" s="77" t="s">
        <v>224</v>
      </c>
      <c r="D125" s="78">
        <v>100</v>
      </c>
      <c r="E125" s="79">
        <v>9815.3799999999992</v>
      </c>
      <c r="F125" s="80">
        <v>147</v>
      </c>
      <c r="G125" s="108"/>
      <c r="H125" s="81">
        <f t="shared" si="1"/>
        <v>66.77</v>
      </c>
    </row>
    <row r="126" spans="1:8" ht="13" x14ac:dyDescent="0.3">
      <c r="A126" s="77" t="s">
        <v>225</v>
      </c>
      <c r="B126" s="77" t="s">
        <v>226</v>
      </c>
      <c r="C126" s="77" t="s">
        <v>227</v>
      </c>
      <c r="D126" s="78">
        <v>50</v>
      </c>
      <c r="E126" s="79">
        <v>72.040000000000006</v>
      </c>
      <c r="F126" s="80">
        <v>8</v>
      </c>
      <c r="G126" s="108">
        <v>35</v>
      </c>
      <c r="H126" s="81">
        <f t="shared" si="1"/>
        <v>9.01</v>
      </c>
    </row>
    <row r="127" spans="1:8" ht="13" x14ac:dyDescent="0.3">
      <c r="A127" s="77" t="s">
        <v>225</v>
      </c>
      <c r="B127" s="77" t="s">
        <v>226</v>
      </c>
      <c r="C127" s="77" t="s">
        <v>227</v>
      </c>
      <c r="D127" s="78">
        <v>100</v>
      </c>
      <c r="E127" s="79">
        <v>7300.71</v>
      </c>
      <c r="F127" s="80">
        <v>89</v>
      </c>
      <c r="G127" s="108"/>
      <c r="H127" s="81">
        <f t="shared" si="1"/>
        <v>82.03</v>
      </c>
    </row>
    <row r="128" spans="1:8" ht="13" x14ac:dyDescent="0.3">
      <c r="A128" s="77" t="s">
        <v>228</v>
      </c>
      <c r="B128" s="77" t="s">
        <v>229</v>
      </c>
      <c r="C128" s="77" t="s">
        <v>230</v>
      </c>
      <c r="D128" s="78">
        <v>50</v>
      </c>
      <c r="E128" s="79">
        <v>1729.7</v>
      </c>
      <c r="F128" s="80">
        <v>128</v>
      </c>
      <c r="G128" s="108">
        <v>427</v>
      </c>
      <c r="H128" s="81">
        <f t="shared" si="1"/>
        <v>13.51</v>
      </c>
    </row>
    <row r="129" spans="1:8" ht="13" x14ac:dyDescent="0.3">
      <c r="A129" s="77" t="s">
        <v>228</v>
      </c>
      <c r="B129" s="77" t="s">
        <v>229</v>
      </c>
      <c r="C129" s="77" t="s">
        <v>230</v>
      </c>
      <c r="D129" s="78">
        <v>100</v>
      </c>
      <c r="E129" s="79">
        <v>592743.91</v>
      </c>
      <c r="F129" s="80">
        <v>2462</v>
      </c>
      <c r="G129" s="108"/>
      <c r="H129" s="81">
        <f t="shared" si="1"/>
        <v>240.76</v>
      </c>
    </row>
    <row r="130" spans="1:8" ht="13" x14ac:dyDescent="0.3">
      <c r="A130" s="77" t="s">
        <v>231</v>
      </c>
      <c r="B130" s="77" t="s">
        <v>232</v>
      </c>
      <c r="C130" s="77" t="s">
        <v>233</v>
      </c>
      <c r="D130" s="78">
        <v>50</v>
      </c>
      <c r="E130" s="79">
        <v>157.08000000000001</v>
      </c>
      <c r="F130" s="80">
        <v>10</v>
      </c>
      <c r="G130" s="108">
        <v>6</v>
      </c>
      <c r="H130" s="81">
        <f t="shared" si="1"/>
        <v>15.71</v>
      </c>
    </row>
    <row r="131" spans="1:8" ht="13" x14ac:dyDescent="0.3">
      <c r="A131" s="77" t="s">
        <v>231</v>
      </c>
      <c r="B131" s="77" t="s">
        <v>232</v>
      </c>
      <c r="C131" s="77" t="s">
        <v>233</v>
      </c>
      <c r="D131" s="78">
        <v>100</v>
      </c>
      <c r="E131" s="79">
        <v>9693.16</v>
      </c>
      <c r="F131" s="80">
        <v>20</v>
      </c>
      <c r="G131" s="108"/>
      <c r="H131" s="81">
        <f t="shared" si="1"/>
        <v>484.66</v>
      </c>
    </row>
    <row r="132" spans="1:8" ht="13" x14ac:dyDescent="0.3">
      <c r="A132" s="77" t="s">
        <v>234</v>
      </c>
      <c r="B132" s="77" t="s">
        <v>235</v>
      </c>
      <c r="C132" s="77" t="s">
        <v>236</v>
      </c>
      <c r="D132" s="78">
        <v>50</v>
      </c>
      <c r="E132" s="79">
        <v>5077.28</v>
      </c>
      <c r="F132" s="80">
        <v>306</v>
      </c>
      <c r="G132" s="108">
        <v>1232</v>
      </c>
      <c r="H132" s="81">
        <f t="shared" si="1"/>
        <v>16.59</v>
      </c>
    </row>
    <row r="133" spans="1:8" ht="13" x14ac:dyDescent="0.3">
      <c r="A133" s="77" t="s">
        <v>234</v>
      </c>
      <c r="B133" s="77" t="s">
        <v>235</v>
      </c>
      <c r="C133" s="77" t="s">
        <v>236</v>
      </c>
      <c r="D133" s="78">
        <v>100</v>
      </c>
      <c r="E133" s="79">
        <v>7888718.9800000004</v>
      </c>
      <c r="F133" s="80">
        <v>5620</v>
      </c>
      <c r="G133" s="108"/>
      <c r="H133" s="81">
        <f t="shared" si="1"/>
        <v>1403.69</v>
      </c>
    </row>
    <row r="134" spans="1:8" ht="13" x14ac:dyDescent="0.3">
      <c r="A134" s="77" t="s">
        <v>237</v>
      </c>
      <c r="B134" s="77" t="s">
        <v>238</v>
      </c>
      <c r="C134" s="77" t="s">
        <v>239</v>
      </c>
      <c r="D134" s="78">
        <v>50</v>
      </c>
      <c r="E134" s="79">
        <v>29.8</v>
      </c>
      <c r="F134" s="80">
        <v>2</v>
      </c>
      <c r="G134" s="108">
        <v>7</v>
      </c>
      <c r="H134" s="81">
        <f t="shared" si="1"/>
        <v>14.9</v>
      </c>
    </row>
    <row r="135" spans="1:8" ht="13" x14ac:dyDescent="0.3">
      <c r="A135" s="77" t="s">
        <v>237</v>
      </c>
      <c r="B135" s="77" t="s">
        <v>238</v>
      </c>
      <c r="C135" s="77" t="s">
        <v>239</v>
      </c>
      <c r="D135" s="78">
        <v>100</v>
      </c>
      <c r="E135" s="79">
        <v>619.27</v>
      </c>
      <c r="F135" s="80">
        <v>18</v>
      </c>
      <c r="G135" s="108"/>
      <c r="H135" s="81">
        <f t="shared" si="1"/>
        <v>34.4</v>
      </c>
    </row>
    <row r="136" spans="1:8" ht="13" x14ac:dyDescent="0.3">
      <c r="A136" s="77" t="s">
        <v>240</v>
      </c>
      <c r="B136" s="77" t="s">
        <v>241</v>
      </c>
      <c r="C136" s="77" t="s">
        <v>242</v>
      </c>
      <c r="D136" s="78">
        <v>50</v>
      </c>
      <c r="E136" s="79">
        <v>37.6</v>
      </c>
      <c r="F136" s="80">
        <v>2</v>
      </c>
      <c r="G136" s="108">
        <v>10</v>
      </c>
      <c r="H136" s="81">
        <f t="shared" ref="H136:H199" si="2">ROUND(E136/F136,2)</f>
        <v>18.8</v>
      </c>
    </row>
    <row r="137" spans="1:8" ht="13" x14ac:dyDescent="0.3">
      <c r="A137" s="77" t="s">
        <v>240</v>
      </c>
      <c r="B137" s="77" t="s">
        <v>241</v>
      </c>
      <c r="C137" s="77" t="s">
        <v>242</v>
      </c>
      <c r="D137" s="78">
        <v>100</v>
      </c>
      <c r="E137" s="79">
        <v>2396.29</v>
      </c>
      <c r="F137" s="80">
        <v>43</v>
      </c>
      <c r="G137" s="108"/>
      <c r="H137" s="81">
        <f t="shared" si="2"/>
        <v>55.73</v>
      </c>
    </row>
    <row r="138" spans="1:8" ht="13" x14ac:dyDescent="0.3">
      <c r="A138" s="77" t="s">
        <v>243</v>
      </c>
      <c r="B138" s="77" t="s">
        <v>244</v>
      </c>
      <c r="C138" s="77" t="s">
        <v>245</v>
      </c>
      <c r="D138" s="78">
        <v>50</v>
      </c>
      <c r="E138" s="79">
        <v>486.63</v>
      </c>
      <c r="F138" s="80">
        <v>25</v>
      </c>
      <c r="G138" s="108">
        <v>110</v>
      </c>
      <c r="H138" s="81">
        <f t="shared" si="2"/>
        <v>19.47</v>
      </c>
    </row>
    <row r="139" spans="1:8" ht="13" x14ac:dyDescent="0.3">
      <c r="A139" s="77" t="s">
        <v>243</v>
      </c>
      <c r="B139" s="77" t="s">
        <v>244</v>
      </c>
      <c r="C139" s="77" t="s">
        <v>245</v>
      </c>
      <c r="D139" s="78">
        <v>100</v>
      </c>
      <c r="E139" s="79">
        <v>156853.39000000001</v>
      </c>
      <c r="F139" s="80">
        <v>430</v>
      </c>
      <c r="G139" s="108"/>
      <c r="H139" s="81">
        <f t="shared" si="2"/>
        <v>364.78</v>
      </c>
    </row>
    <row r="140" spans="1:8" ht="13" x14ac:dyDescent="0.3">
      <c r="A140" s="77" t="s">
        <v>246</v>
      </c>
      <c r="B140" s="77" t="s">
        <v>247</v>
      </c>
      <c r="C140" s="77" t="s">
        <v>248</v>
      </c>
      <c r="D140" s="78">
        <v>100</v>
      </c>
      <c r="E140" s="79">
        <v>384.01</v>
      </c>
      <c r="F140" s="80">
        <v>18</v>
      </c>
      <c r="G140" s="80">
        <v>3</v>
      </c>
      <c r="H140" s="81">
        <f t="shared" si="2"/>
        <v>21.33</v>
      </c>
    </row>
    <row r="141" spans="1:8" ht="13" x14ac:dyDescent="0.3">
      <c r="A141" s="77" t="s">
        <v>249</v>
      </c>
      <c r="B141" s="77" t="s">
        <v>250</v>
      </c>
      <c r="C141" s="77" t="s">
        <v>251</v>
      </c>
      <c r="D141" s="78">
        <v>50</v>
      </c>
      <c r="E141" s="79">
        <v>4517.97</v>
      </c>
      <c r="F141" s="80">
        <v>276</v>
      </c>
      <c r="G141" s="108">
        <v>1104</v>
      </c>
      <c r="H141" s="81">
        <f t="shared" si="2"/>
        <v>16.37</v>
      </c>
    </row>
    <row r="142" spans="1:8" ht="13" x14ac:dyDescent="0.3">
      <c r="A142" s="77" t="s">
        <v>249</v>
      </c>
      <c r="B142" s="77" t="s">
        <v>250</v>
      </c>
      <c r="C142" s="77" t="s">
        <v>251</v>
      </c>
      <c r="D142" s="78">
        <v>100</v>
      </c>
      <c r="E142" s="79">
        <v>7725987.0899999999</v>
      </c>
      <c r="F142" s="80">
        <v>5056</v>
      </c>
      <c r="G142" s="108"/>
      <c r="H142" s="81">
        <f t="shared" si="2"/>
        <v>1528.08</v>
      </c>
    </row>
    <row r="143" spans="1:8" ht="13" x14ac:dyDescent="0.3">
      <c r="A143" s="77" t="s">
        <v>252</v>
      </c>
      <c r="B143" s="77" t="s">
        <v>253</v>
      </c>
      <c r="C143" s="77" t="s">
        <v>254</v>
      </c>
      <c r="D143" s="78">
        <v>100</v>
      </c>
      <c r="E143" s="79">
        <v>1820.61</v>
      </c>
      <c r="F143" s="80">
        <v>27</v>
      </c>
      <c r="G143" s="80">
        <v>5</v>
      </c>
      <c r="H143" s="81">
        <f t="shared" si="2"/>
        <v>67.430000000000007</v>
      </c>
    </row>
    <row r="144" spans="1:8" ht="13" x14ac:dyDescent="0.3">
      <c r="A144" s="77" t="s">
        <v>255</v>
      </c>
      <c r="B144" s="77" t="s">
        <v>256</v>
      </c>
      <c r="C144" s="77" t="s">
        <v>257</v>
      </c>
      <c r="D144" s="78">
        <v>50</v>
      </c>
      <c r="E144" s="79">
        <v>5.28</v>
      </c>
      <c r="F144" s="80">
        <v>1</v>
      </c>
      <c r="G144" s="108">
        <v>7</v>
      </c>
      <c r="H144" s="81">
        <f t="shared" si="2"/>
        <v>5.28</v>
      </c>
    </row>
    <row r="145" spans="1:8" ht="13" x14ac:dyDescent="0.3">
      <c r="A145" s="77" t="s">
        <v>255</v>
      </c>
      <c r="B145" s="77" t="s">
        <v>256</v>
      </c>
      <c r="C145" s="77" t="s">
        <v>257</v>
      </c>
      <c r="D145" s="78">
        <v>100</v>
      </c>
      <c r="E145" s="79">
        <v>634.82000000000005</v>
      </c>
      <c r="F145" s="80">
        <v>27</v>
      </c>
      <c r="G145" s="108"/>
      <c r="H145" s="81">
        <f t="shared" si="2"/>
        <v>23.51</v>
      </c>
    </row>
    <row r="146" spans="1:8" ht="13" x14ac:dyDescent="0.3">
      <c r="A146" s="77" t="s">
        <v>258</v>
      </c>
      <c r="B146" s="77" t="s">
        <v>259</v>
      </c>
      <c r="C146" s="77" t="s">
        <v>260</v>
      </c>
      <c r="D146" s="78">
        <v>100</v>
      </c>
      <c r="E146" s="79">
        <v>23.5</v>
      </c>
      <c r="F146" s="80">
        <v>1</v>
      </c>
      <c r="G146" s="80">
        <v>1</v>
      </c>
      <c r="H146" s="81">
        <f t="shared" si="2"/>
        <v>23.5</v>
      </c>
    </row>
    <row r="147" spans="1:8" ht="13" x14ac:dyDescent="0.3">
      <c r="A147" s="77" t="s">
        <v>261</v>
      </c>
      <c r="B147" s="77" t="s">
        <v>262</v>
      </c>
      <c r="C147" s="77" t="s">
        <v>263</v>
      </c>
      <c r="D147" s="78">
        <v>50</v>
      </c>
      <c r="E147" s="79">
        <v>1048.3599999999999</v>
      </c>
      <c r="F147" s="80">
        <v>49</v>
      </c>
      <c r="G147" s="108">
        <v>46</v>
      </c>
      <c r="H147" s="81">
        <f t="shared" si="2"/>
        <v>21.4</v>
      </c>
    </row>
    <row r="148" spans="1:8" ht="13" x14ac:dyDescent="0.3">
      <c r="A148" s="77" t="s">
        <v>261</v>
      </c>
      <c r="B148" s="77" t="s">
        <v>262</v>
      </c>
      <c r="C148" s="77" t="s">
        <v>263</v>
      </c>
      <c r="D148" s="78">
        <v>100</v>
      </c>
      <c r="E148" s="79">
        <v>5266.47</v>
      </c>
      <c r="F148" s="80">
        <v>141</v>
      </c>
      <c r="G148" s="108"/>
      <c r="H148" s="81">
        <f t="shared" si="2"/>
        <v>37.35</v>
      </c>
    </row>
    <row r="149" spans="1:8" ht="13" x14ac:dyDescent="0.3">
      <c r="A149" s="77" t="s">
        <v>264</v>
      </c>
      <c r="B149" s="77" t="s">
        <v>265</v>
      </c>
      <c r="C149" s="77" t="s">
        <v>266</v>
      </c>
      <c r="D149" s="78">
        <v>50</v>
      </c>
      <c r="E149" s="79">
        <v>190.44</v>
      </c>
      <c r="F149" s="80">
        <v>6</v>
      </c>
      <c r="G149" s="108">
        <v>19</v>
      </c>
      <c r="H149" s="81">
        <f t="shared" si="2"/>
        <v>31.74</v>
      </c>
    </row>
    <row r="150" spans="1:8" ht="13" x14ac:dyDescent="0.3">
      <c r="A150" s="77" t="s">
        <v>264</v>
      </c>
      <c r="B150" s="77" t="s">
        <v>265</v>
      </c>
      <c r="C150" s="77" t="s">
        <v>266</v>
      </c>
      <c r="D150" s="78">
        <v>100</v>
      </c>
      <c r="E150" s="79">
        <v>1419.97</v>
      </c>
      <c r="F150" s="80">
        <v>63</v>
      </c>
      <c r="G150" s="108"/>
      <c r="H150" s="81">
        <f t="shared" si="2"/>
        <v>22.54</v>
      </c>
    </row>
    <row r="151" spans="1:8" ht="13" x14ac:dyDescent="0.3">
      <c r="A151" s="77" t="s">
        <v>267</v>
      </c>
      <c r="B151" s="77" t="s">
        <v>268</v>
      </c>
      <c r="C151" s="77" t="s">
        <v>269</v>
      </c>
      <c r="D151" s="78">
        <v>50</v>
      </c>
      <c r="E151" s="79">
        <v>857.92</v>
      </c>
      <c r="F151" s="80">
        <v>43</v>
      </c>
      <c r="G151" s="108">
        <v>27</v>
      </c>
      <c r="H151" s="81">
        <f t="shared" si="2"/>
        <v>19.95</v>
      </c>
    </row>
    <row r="152" spans="1:8" ht="13" x14ac:dyDescent="0.3">
      <c r="A152" s="77" t="s">
        <v>267</v>
      </c>
      <c r="B152" s="77" t="s">
        <v>268</v>
      </c>
      <c r="C152" s="77" t="s">
        <v>269</v>
      </c>
      <c r="D152" s="78">
        <v>100</v>
      </c>
      <c r="E152" s="79">
        <v>3846.5</v>
      </c>
      <c r="F152" s="80">
        <v>78</v>
      </c>
      <c r="G152" s="108"/>
      <c r="H152" s="81">
        <f t="shared" si="2"/>
        <v>49.31</v>
      </c>
    </row>
    <row r="153" spans="1:8" ht="13" x14ac:dyDescent="0.3">
      <c r="A153" s="77" t="s">
        <v>270</v>
      </c>
      <c r="B153" s="77" t="s">
        <v>271</v>
      </c>
      <c r="C153" s="77" t="s">
        <v>272</v>
      </c>
      <c r="D153" s="78">
        <v>50</v>
      </c>
      <c r="E153" s="79">
        <v>2476.79</v>
      </c>
      <c r="F153" s="80">
        <v>116</v>
      </c>
      <c r="G153" s="108">
        <v>367</v>
      </c>
      <c r="H153" s="81">
        <f t="shared" si="2"/>
        <v>21.35</v>
      </c>
    </row>
    <row r="154" spans="1:8" ht="13" x14ac:dyDescent="0.3">
      <c r="A154" s="77" t="s">
        <v>270</v>
      </c>
      <c r="B154" s="77" t="s">
        <v>271</v>
      </c>
      <c r="C154" s="77" t="s">
        <v>272</v>
      </c>
      <c r="D154" s="78">
        <v>100</v>
      </c>
      <c r="E154" s="79">
        <v>6684199.5800000001</v>
      </c>
      <c r="F154" s="80">
        <v>1998</v>
      </c>
      <c r="G154" s="108"/>
      <c r="H154" s="81">
        <f t="shared" si="2"/>
        <v>3345.45</v>
      </c>
    </row>
    <row r="155" spans="1:8" ht="13" x14ac:dyDescent="0.3">
      <c r="A155" s="77" t="s">
        <v>273</v>
      </c>
      <c r="B155" s="77" t="s">
        <v>274</v>
      </c>
      <c r="C155" s="77" t="s">
        <v>275</v>
      </c>
      <c r="D155" s="78">
        <v>50</v>
      </c>
      <c r="E155" s="79">
        <v>789.51</v>
      </c>
      <c r="F155" s="80">
        <v>44</v>
      </c>
      <c r="G155" s="108">
        <v>261</v>
      </c>
      <c r="H155" s="81">
        <f t="shared" si="2"/>
        <v>17.940000000000001</v>
      </c>
    </row>
    <row r="156" spans="1:8" ht="13" x14ac:dyDescent="0.3">
      <c r="A156" s="77" t="s">
        <v>273</v>
      </c>
      <c r="B156" s="77" t="s">
        <v>274</v>
      </c>
      <c r="C156" s="77" t="s">
        <v>275</v>
      </c>
      <c r="D156" s="78">
        <v>100</v>
      </c>
      <c r="E156" s="79">
        <v>6153167.9900000002</v>
      </c>
      <c r="F156" s="80">
        <v>1573</v>
      </c>
      <c r="G156" s="108"/>
      <c r="H156" s="81">
        <f t="shared" si="2"/>
        <v>3911.74</v>
      </c>
    </row>
    <row r="157" spans="1:8" ht="13" x14ac:dyDescent="0.3">
      <c r="A157" s="77" t="s">
        <v>276</v>
      </c>
      <c r="B157" s="77" t="s">
        <v>277</v>
      </c>
      <c r="C157" s="77" t="s">
        <v>278</v>
      </c>
      <c r="D157" s="78">
        <v>50</v>
      </c>
      <c r="E157" s="79">
        <v>1687.28</v>
      </c>
      <c r="F157" s="80">
        <v>72</v>
      </c>
      <c r="G157" s="108">
        <v>110</v>
      </c>
      <c r="H157" s="81">
        <f t="shared" si="2"/>
        <v>23.43</v>
      </c>
    </row>
    <row r="158" spans="1:8" ht="13" x14ac:dyDescent="0.3">
      <c r="A158" s="77" t="s">
        <v>276</v>
      </c>
      <c r="B158" s="77" t="s">
        <v>277</v>
      </c>
      <c r="C158" s="77" t="s">
        <v>278</v>
      </c>
      <c r="D158" s="78">
        <v>100</v>
      </c>
      <c r="E158" s="79">
        <v>531031.59</v>
      </c>
      <c r="F158" s="80">
        <v>425</v>
      </c>
      <c r="G158" s="108"/>
      <c r="H158" s="81">
        <f t="shared" si="2"/>
        <v>1249.49</v>
      </c>
    </row>
    <row r="159" spans="1:8" ht="13" x14ac:dyDescent="0.3">
      <c r="A159" s="77" t="s">
        <v>279</v>
      </c>
      <c r="B159" s="77" t="s">
        <v>280</v>
      </c>
      <c r="C159" s="77" t="s">
        <v>281</v>
      </c>
      <c r="D159" s="78">
        <v>50</v>
      </c>
      <c r="E159" s="79">
        <v>292.5</v>
      </c>
      <c r="F159" s="80">
        <v>18</v>
      </c>
      <c r="G159" s="108">
        <v>127</v>
      </c>
      <c r="H159" s="81">
        <f t="shared" si="2"/>
        <v>16.25</v>
      </c>
    </row>
    <row r="160" spans="1:8" ht="13" x14ac:dyDescent="0.3">
      <c r="A160" s="77" t="s">
        <v>279</v>
      </c>
      <c r="B160" s="77" t="s">
        <v>280</v>
      </c>
      <c r="C160" s="77" t="s">
        <v>281</v>
      </c>
      <c r="D160" s="78">
        <v>100</v>
      </c>
      <c r="E160" s="79">
        <v>135423.89000000001</v>
      </c>
      <c r="F160" s="80">
        <v>624</v>
      </c>
      <c r="G160" s="108"/>
      <c r="H160" s="81">
        <f t="shared" si="2"/>
        <v>217.03</v>
      </c>
    </row>
    <row r="161" spans="1:8" ht="13" x14ac:dyDescent="0.3">
      <c r="A161" s="77" t="s">
        <v>282</v>
      </c>
      <c r="B161" s="77" t="s">
        <v>283</v>
      </c>
      <c r="C161" s="77" t="s">
        <v>284</v>
      </c>
      <c r="D161" s="78">
        <v>100</v>
      </c>
      <c r="E161" s="79">
        <v>419.18</v>
      </c>
      <c r="F161" s="80">
        <v>19</v>
      </c>
      <c r="G161" s="80">
        <v>5</v>
      </c>
      <c r="H161" s="81">
        <f t="shared" si="2"/>
        <v>22.06</v>
      </c>
    </row>
    <row r="162" spans="1:8" ht="13" x14ac:dyDescent="0.3">
      <c r="A162" s="77" t="s">
        <v>285</v>
      </c>
      <c r="B162" s="77" t="s">
        <v>286</v>
      </c>
      <c r="C162" s="77" t="s">
        <v>287</v>
      </c>
      <c r="D162" s="78">
        <v>100</v>
      </c>
      <c r="E162" s="79">
        <v>121.39</v>
      </c>
      <c r="F162" s="80">
        <v>5</v>
      </c>
      <c r="G162" s="80">
        <v>3</v>
      </c>
      <c r="H162" s="81">
        <f t="shared" si="2"/>
        <v>24.28</v>
      </c>
    </row>
    <row r="163" spans="1:8" ht="13" x14ac:dyDescent="0.3">
      <c r="A163" s="77" t="s">
        <v>288</v>
      </c>
      <c r="B163" s="77" t="s">
        <v>289</v>
      </c>
      <c r="C163" s="77" t="s">
        <v>290</v>
      </c>
      <c r="D163" s="78">
        <v>100</v>
      </c>
      <c r="E163" s="79">
        <v>582.44000000000005</v>
      </c>
      <c r="F163" s="80">
        <v>8</v>
      </c>
      <c r="G163" s="80">
        <v>3</v>
      </c>
      <c r="H163" s="81">
        <f t="shared" si="2"/>
        <v>72.81</v>
      </c>
    </row>
    <row r="164" spans="1:8" ht="13" x14ac:dyDescent="0.3">
      <c r="A164" s="77" t="s">
        <v>291</v>
      </c>
      <c r="B164" s="77" t="s">
        <v>292</v>
      </c>
      <c r="C164" s="77" t="s">
        <v>293</v>
      </c>
      <c r="D164" s="78">
        <v>50</v>
      </c>
      <c r="E164" s="79">
        <v>20.55</v>
      </c>
      <c r="F164" s="80">
        <v>3</v>
      </c>
      <c r="G164" s="108">
        <v>40</v>
      </c>
      <c r="H164" s="81">
        <f t="shared" si="2"/>
        <v>6.85</v>
      </c>
    </row>
    <row r="165" spans="1:8" ht="13" x14ac:dyDescent="0.3">
      <c r="A165" s="77" t="s">
        <v>291</v>
      </c>
      <c r="B165" s="77" t="s">
        <v>292</v>
      </c>
      <c r="C165" s="77" t="s">
        <v>293</v>
      </c>
      <c r="D165" s="78">
        <v>100</v>
      </c>
      <c r="E165" s="79">
        <v>62270.37</v>
      </c>
      <c r="F165" s="80">
        <v>173</v>
      </c>
      <c r="G165" s="108"/>
      <c r="H165" s="81">
        <f t="shared" si="2"/>
        <v>359.94</v>
      </c>
    </row>
    <row r="166" spans="1:8" ht="13" x14ac:dyDescent="0.3">
      <c r="A166" s="77" t="s">
        <v>294</v>
      </c>
      <c r="B166" s="77" t="s">
        <v>295</v>
      </c>
      <c r="C166" s="77" t="s">
        <v>296</v>
      </c>
      <c r="D166" s="78">
        <v>50</v>
      </c>
      <c r="E166" s="79">
        <v>271.95</v>
      </c>
      <c r="F166" s="80">
        <v>15</v>
      </c>
      <c r="G166" s="108">
        <v>85</v>
      </c>
      <c r="H166" s="81">
        <f t="shared" si="2"/>
        <v>18.13</v>
      </c>
    </row>
    <row r="167" spans="1:8" ht="13" x14ac:dyDescent="0.3">
      <c r="A167" s="77" t="s">
        <v>294</v>
      </c>
      <c r="B167" s="77" t="s">
        <v>295</v>
      </c>
      <c r="C167" s="77" t="s">
        <v>296</v>
      </c>
      <c r="D167" s="78">
        <v>100</v>
      </c>
      <c r="E167" s="79">
        <v>72030.509999999995</v>
      </c>
      <c r="F167" s="80">
        <v>419</v>
      </c>
      <c r="G167" s="108"/>
      <c r="H167" s="81">
        <f t="shared" si="2"/>
        <v>171.91</v>
      </c>
    </row>
    <row r="168" spans="1:8" ht="13" x14ac:dyDescent="0.3">
      <c r="A168" s="77" t="s">
        <v>297</v>
      </c>
      <c r="B168" s="77" t="s">
        <v>298</v>
      </c>
      <c r="C168" s="77" t="s">
        <v>299</v>
      </c>
      <c r="D168" s="78">
        <v>50</v>
      </c>
      <c r="E168" s="79">
        <v>13643.23</v>
      </c>
      <c r="F168" s="80">
        <v>770</v>
      </c>
      <c r="G168" s="108">
        <v>6410</v>
      </c>
      <c r="H168" s="81">
        <f t="shared" si="2"/>
        <v>17.72</v>
      </c>
    </row>
    <row r="169" spans="1:8" ht="13" x14ac:dyDescent="0.3">
      <c r="A169" s="77" t="s">
        <v>297</v>
      </c>
      <c r="B169" s="77" t="s">
        <v>298</v>
      </c>
      <c r="C169" s="77" t="s">
        <v>299</v>
      </c>
      <c r="D169" s="78">
        <v>100</v>
      </c>
      <c r="E169" s="79">
        <v>18820001.5</v>
      </c>
      <c r="F169" s="80">
        <v>23589</v>
      </c>
      <c r="G169" s="108"/>
      <c r="H169" s="81">
        <f t="shared" si="2"/>
        <v>797.83</v>
      </c>
    </row>
    <row r="170" spans="1:8" ht="13" x14ac:dyDescent="0.3">
      <c r="A170" s="77" t="s">
        <v>300</v>
      </c>
      <c r="B170" s="77" t="s">
        <v>298</v>
      </c>
      <c r="C170" s="77" t="s">
        <v>299</v>
      </c>
      <c r="D170" s="78">
        <v>50</v>
      </c>
      <c r="E170" s="79">
        <v>13643.23</v>
      </c>
      <c r="F170" s="80">
        <v>770</v>
      </c>
      <c r="G170" s="108">
        <v>6410</v>
      </c>
      <c r="H170" s="81">
        <f t="shared" si="2"/>
        <v>17.72</v>
      </c>
    </row>
    <row r="171" spans="1:8" ht="13" x14ac:dyDescent="0.3">
      <c r="A171" s="77" t="s">
        <v>300</v>
      </c>
      <c r="B171" s="77" t="s">
        <v>298</v>
      </c>
      <c r="C171" s="77" t="s">
        <v>299</v>
      </c>
      <c r="D171" s="78">
        <v>100</v>
      </c>
      <c r="E171" s="79">
        <v>18820001.5</v>
      </c>
      <c r="F171" s="80">
        <v>23589</v>
      </c>
      <c r="G171" s="108"/>
      <c r="H171" s="81">
        <f t="shared" si="2"/>
        <v>797.83</v>
      </c>
    </row>
    <row r="172" spans="1:8" ht="13" x14ac:dyDescent="0.3">
      <c r="A172" s="77" t="s">
        <v>301</v>
      </c>
      <c r="B172" s="77" t="s">
        <v>302</v>
      </c>
      <c r="C172" s="77" t="s">
        <v>303</v>
      </c>
      <c r="D172" s="78">
        <v>50</v>
      </c>
      <c r="E172" s="79">
        <v>25898.959999999999</v>
      </c>
      <c r="F172" s="80">
        <v>1383</v>
      </c>
      <c r="G172" s="108">
        <v>1289</v>
      </c>
      <c r="H172" s="81">
        <f t="shared" si="2"/>
        <v>18.73</v>
      </c>
    </row>
    <row r="173" spans="1:8" ht="13" x14ac:dyDescent="0.3">
      <c r="A173" s="77" t="s">
        <v>301</v>
      </c>
      <c r="B173" s="77" t="s">
        <v>302</v>
      </c>
      <c r="C173" s="77" t="s">
        <v>303</v>
      </c>
      <c r="D173" s="78">
        <v>100</v>
      </c>
      <c r="E173" s="79">
        <v>4027592.5</v>
      </c>
      <c r="F173" s="80">
        <v>4715</v>
      </c>
      <c r="G173" s="108"/>
      <c r="H173" s="81">
        <f t="shared" si="2"/>
        <v>854.21</v>
      </c>
    </row>
    <row r="174" spans="1:8" ht="13" x14ac:dyDescent="0.3">
      <c r="A174" s="77" t="s">
        <v>304</v>
      </c>
      <c r="B174" s="77" t="s">
        <v>305</v>
      </c>
      <c r="C174" s="77" t="s">
        <v>306</v>
      </c>
      <c r="D174" s="78">
        <v>50</v>
      </c>
      <c r="E174" s="79">
        <v>768.83</v>
      </c>
      <c r="F174" s="80">
        <v>47</v>
      </c>
      <c r="G174" s="108">
        <v>38</v>
      </c>
      <c r="H174" s="81">
        <f t="shared" si="2"/>
        <v>16.36</v>
      </c>
    </row>
    <row r="175" spans="1:8" ht="13" x14ac:dyDescent="0.3">
      <c r="A175" s="77" t="s">
        <v>304</v>
      </c>
      <c r="B175" s="77" t="s">
        <v>305</v>
      </c>
      <c r="C175" s="77" t="s">
        <v>306</v>
      </c>
      <c r="D175" s="78">
        <v>100</v>
      </c>
      <c r="E175" s="79">
        <v>7344.6</v>
      </c>
      <c r="F175" s="80">
        <v>197</v>
      </c>
      <c r="G175" s="108"/>
      <c r="H175" s="81">
        <f t="shared" si="2"/>
        <v>37.28</v>
      </c>
    </row>
    <row r="176" spans="1:8" ht="13" x14ac:dyDescent="0.3">
      <c r="A176" s="77" t="s">
        <v>307</v>
      </c>
      <c r="B176" s="77" t="s">
        <v>308</v>
      </c>
      <c r="C176" s="77" t="s">
        <v>309</v>
      </c>
      <c r="D176" s="78">
        <v>50</v>
      </c>
      <c r="E176" s="79">
        <v>554.54</v>
      </c>
      <c r="F176" s="80">
        <v>19</v>
      </c>
      <c r="G176" s="108">
        <v>15</v>
      </c>
      <c r="H176" s="81">
        <f t="shared" si="2"/>
        <v>29.19</v>
      </c>
    </row>
    <row r="177" spans="1:8" ht="13" x14ac:dyDescent="0.3">
      <c r="A177" s="77" t="s">
        <v>307</v>
      </c>
      <c r="B177" s="77" t="s">
        <v>308</v>
      </c>
      <c r="C177" s="77" t="s">
        <v>309</v>
      </c>
      <c r="D177" s="78">
        <v>100</v>
      </c>
      <c r="E177" s="79">
        <v>3471.07</v>
      </c>
      <c r="F177" s="80">
        <v>70</v>
      </c>
      <c r="G177" s="108"/>
      <c r="H177" s="81">
        <f t="shared" si="2"/>
        <v>49.59</v>
      </c>
    </row>
    <row r="178" spans="1:8" ht="13" x14ac:dyDescent="0.3">
      <c r="A178" s="77" t="s">
        <v>310</v>
      </c>
      <c r="B178" s="77" t="s">
        <v>311</v>
      </c>
      <c r="C178" s="77" t="s">
        <v>312</v>
      </c>
      <c r="D178" s="78">
        <v>50</v>
      </c>
      <c r="E178" s="79">
        <v>9956.93</v>
      </c>
      <c r="F178" s="80">
        <v>534</v>
      </c>
      <c r="G178" s="108">
        <v>318</v>
      </c>
      <c r="H178" s="81">
        <f t="shared" si="2"/>
        <v>18.649999999999999</v>
      </c>
    </row>
    <row r="179" spans="1:8" ht="13" x14ac:dyDescent="0.3">
      <c r="A179" s="77" t="s">
        <v>310</v>
      </c>
      <c r="B179" s="77" t="s">
        <v>311</v>
      </c>
      <c r="C179" s="77" t="s">
        <v>312</v>
      </c>
      <c r="D179" s="78">
        <v>100</v>
      </c>
      <c r="E179" s="79">
        <v>1594214.91</v>
      </c>
      <c r="F179" s="80">
        <v>1422</v>
      </c>
      <c r="G179" s="108"/>
      <c r="H179" s="81">
        <f t="shared" si="2"/>
        <v>1121.1099999999999</v>
      </c>
    </row>
    <row r="180" spans="1:8" ht="13" x14ac:dyDescent="0.3">
      <c r="A180" s="77" t="s">
        <v>313</v>
      </c>
      <c r="B180" s="77" t="s">
        <v>314</v>
      </c>
      <c r="C180" s="77" t="s">
        <v>315</v>
      </c>
      <c r="D180" s="78">
        <v>50</v>
      </c>
      <c r="E180" s="79">
        <v>9472.5</v>
      </c>
      <c r="F180" s="80">
        <v>517</v>
      </c>
      <c r="G180" s="108">
        <v>383</v>
      </c>
      <c r="H180" s="81">
        <f t="shared" si="2"/>
        <v>18.32</v>
      </c>
    </row>
    <row r="181" spans="1:8" ht="13" x14ac:dyDescent="0.3">
      <c r="A181" s="77" t="s">
        <v>313</v>
      </c>
      <c r="B181" s="77" t="s">
        <v>314</v>
      </c>
      <c r="C181" s="77" t="s">
        <v>315</v>
      </c>
      <c r="D181" s="78">
        <v>100</v>
      </c>
      <c r="E181" s="79">
        <v>55265.17</v>
      </c>
      <c r="F181" s="80">
        <v>967</v>
      </c>
      <c r="G181" s="108"/>
      <c r="H181" s="81">
        <f t="shared" si="2"/>
        <v>57.15</v>
      </c>
    </row>
    <row r="182" spans="1:8" ht="13" x14ac:dyDescent="0.3">
      <c r="A182" s="77" t="s">
        <v>316</v>
      </c>
      <c r="B182" s="77" t="s">
        <v>317</v>
      </c>
      <c r="C182" s="77" t="s">
        <v>318</v>
      </c>
      <c r="D182" s="78">
        <v>50</v>
      </c>
      <c r="E182" s="79">
        <v>1335.58</v>
      </c>
      <c r="F182" s="80">
        <v>36</v>
      </c>
      <c r="G182" s="108">
        <v>12</v>
      </c>
      <c r="H182" s="81">
        <f t="shared" si="2"/>
        <v>37.1</v>
      </c>
    </row>
    <row r="183" spans="1:8" ht="13" x14ac:dyDescent="0.3">
      <c r="A183" s="77" t="s">
        <v>316</v>
      </c>
      <c r="B183" s="77" t="s">
        <v>317</v>
      </c>
      <c r="C183" s="77" t="s">
        <v>318</v>
      </c>
      <c r="D183" s="78">
        <v>100</v>
      </c>
      <c r="E183" s="79">
        <v>1155.1500000000001</v>
      </c>
      <c r="F183" s="80">
        <v>22</v>
      </c>
      <c r="G183" s="108"/>
      <c r="H183" s="81">
        <f t="shared" si="2"/>
        <v>52.51</v>
      </c>
    </row>
    <row r="184" spans="1:8" ht="13" x14ac:dyDescent="0.3">
      <c r="A184" s="77" t="s">
        <v>319</v>
      </c>
      <c r="B184" s="77" t="s">
        <v>320</v>
      </c>
      <c r="C184" s="77" t="s">
        <v>321</v>
      </c>
      <c r="D184" s="78">
        <v>50</v>
      </c>
      <c r="E184" s="79">
        <v>3810.58</v>
      </c>
      <c r="F184" s="80">
        <v>230</v>
      </c>
      <c r="G184" s="108">
        <v>548</v>
      </c>
      <c r="H184" s="81">
        <f t="shared" si="2"/>
        <v>16.57</v>
      </c>
    </row>
    <row r="185" spans="1:8" ht="13" x14ac:dyDescent="0.3">
      <c r="A185" s="77" t="s">
        <v>319</v>
      </c>
      <c r="B185" s="77" t="s">
        <v>320</v>
      </c>
      <c r="C185" s="77" t="s">
        <v>321</v>
      </c>
      <c r="D185" s="78">
        <v>100</v>
      </c>
      <c r="E185" s="79">
        <v>2317330.0099999998</v>
      </c>
      <c r="F185" s="80">
        <v>1986</v>
      </c>
      <c r="G185" s="108"/>
      <c r="H185" s="81">
        <f t="shared" si="2"/>
        <v>1166.83</v>
      </c>
    </row>
    <row r="186" spans="1:8" ht="13" x14ac:dyDescent="0.3">
      <c r="A186" s="77" t="s">
        <v>322</v>
      </c>
      <c r="B186" s="77" t="s">
        <v>323</v>
      </c>
      <c r="C186" s="77" t="s">
        <v>324</v>
      </c>
      <c r="D186" s="78">
        <v>100</v>
      </c>
      <c r="E186" s="79">
        <v>48805.23</v>
      </c>
      <c r="F186" s="80">
        <v>50</v>
      </c>
      <c r="G186" s="80">
        <v>17</v>
      </c>
      <c r="H186" s="81">
        <f t="shared" si="2"/>
        <v>976.1</v>
      </c>
    </row>
    <row r="187" spans="1:8" ht="13" x14ac:dyDescent="0.3">
      <c r="A187" s="77" t="s">
        <v>325</v>
      </c>
      <c r="B187" s="77" t="s">
        <v>326</v>
      </c>
      <c r="C187" s="77" t="s">
        <v>327</v>
      </c>
      <c r="D187" s="78">
        <v>100</v>
      </c>
      <c r="E187" s="79">
        <v>6.36</v>
      </c>
      <c r="F187" s="80">
        <v>1</v>
      </c>
      <c r="G187" s="80">
        <v>1</v>
      </c>
      <c r="H187" s="81">
        <f t="shared" si="2"/>
        <v>6.36</v>
      </c>
    </row>
    <row r="188" spans="1:8" ht="13" x14ac:dyDescent="0.3">
      <c r="A188" s="77" t="s">
        <v>328</v>
      </c>
      <c r="B188" s="77" t="s">
        <v>329</v>
      </c>
      <c r="C188" s="77" t="s">
        <v>330</v>
      </c>
      <c r="D188" s="78">
        <v>50</v>
      </c>
      <c r="E188" s="79">
        <v>52385.78</v>
      </c>
      <c r="F188" s="80">
        <v>2592</v>
      </c>
      <c r="G188" s="108">
        <v>4314</v>
      </c>
      <c r="H188" s="81">
        <f t="shared" si="2"/>
        <v>20.21</v>
      </c>
    </row>
    <row r="189" spans="1:8" ht="13" x14ac:dyDescent="0.3">
      <c r="A189" s="77" t="s">
        <v>328</v>
      </c>
      <c r="B189" s="77" t="s">
        <v>329</v>
      </c>
      <c r="C189" s="77" t="s">
        <v>330</v>
      </c>
      <c r="D189" s="78">
        <v>100</v>
      </c>
      <c r="E189" s="79">
        <v>7487314.5800000001</v>
      </c>
      <c r="F189" s="80">
        <v>12165</v>
      </c>
      <c r="G189" s="108"/>
      <c r="H189" s="81">
        <f t="shared" si="2"/>
        <v>615.48</v>
      </c>
    </row>
    <row r="190" spans="1:8" ht="13" x14ac:dyDescent="0.3">
      <c r="A190" s="77" t="s">
        <v>331</v>
      </c>
      <c r="B190" s="77" t="s">
        <v>332</v>
      </c>
      <c r="C190" s="77" t="s">
        <v>333</v>
      </c>
      <c r="D190" s="78">
        <v>50</v>
      </c>
      <c r="E190" s="79">
        <v>281.81</v>
      </c>
      <c r="F190" s="80">
        <v>29</v>
      </c>
      <c r="G190" s="108">
        <v>24</v>
      </c>
      <c r="H190" s="81">
        <f t="shared" si="2"/>
        <v>9.7200000000000006</v>
      </c>
    </row>
    <row r="191" spans="1:8" ht="13" x14ac:dyDescent="0.3">
      <c r="A191" s="77" t="s">
        <v>331</v>
      </c>
      <c r="B191" s="77" t="s">
        <v>332</v>
      </c>
      <c r="C191" s="77" t="s">
        <v>333</v>
      </c>
      <c r="D191" s="78">
        <v>100</v>
      </c>
      <c r="E191" s="79">
        <v>2408.9</v>
      </c>
      <c r="F191" s="80">
        <v>90</v>
      </c>
      <c r="G191" s="108"/>
      <c r="H191" s="81">
        <f t="shared" si="2"/>
        <v>26.77</v>
      </c>
    </row>
    <row r="192" spans="1:8" ht="13" x14ac:dyDescent="0.3">
      <c r="A192" s="77" t="s">
        <v>334</v>
      </c>
      <c r="B192" s="77" t="s">
        <v>335</v>
      </c>
      <c r="C192" s="77" t="s">
        <v>336</v>
      </c>
      <c r="D192" s="78">
        <v>50</v>
      </c>
      <c r="E192" s="79">
        <v>52039.18</v>
      </c>
      <c r="F192" s="80">
        <v>2559</v>
      </c>
      <c r="G192" s="108">
        <v>4263</v>
      </c>
      <c r="H192" s="81">
        <f t="shared" si="2"/>
        <v>20.34</v>
      </c>
    </row>
    <row r="193" spans="1:8" ht="13" x14ac:dyDescent="0.3">
      <c r="A193" s="77" t="s">
        <v>334</v>
      </c>
      <c r="B193" s="77" t="s">
        <v>335</v>
      </c>
      <c r="C193" s="77" t="s">
        <v>336</v>
      </c>
      <c r="D193" s="78">
        <v>100</v>
      </c>
      <c r="E193" s="79">
        <v>7473300.8499999996</v>
      </c>
      <c r="F193" s="80">
        <v>11951</v>
      </c>
      <c r="G193" s="108"/>
      <c r="H193" s="81">
        <f t="shared" si="2"/>
        <v>625.33000000000004</v>
      </c>
    </row>
    <row r="194" spans="1:8" ht="13" x14ac:dyDescent="0.3">
      <c r="A194" s="77" t="s">
        <v>337</v>
      </c>
      <c r="B194" s="77" t="s">
        <v>338</v>
      </c>
      <c r="C194" s="77" t="s">
        <v>339</v>
      </c>
      <c r="D194" s="78">
        <v>50</v>
      </c>
      <c r="E194" s="79">
        <v>34.79</v>
      </c>
      <c r="F194" s="80">
        <v>2</v>
      </c>
      <c r="G194" s="108">
        <v>24</v>
      </c>
      <c r="H194" s="81">
        <f t="shared" si="2"/>
        <v>17.399999999999999</v>
      </c>
    </row>
    <row r="195" spans="1:8" ht="13" x14ac:dyDescent="0.3">
      <c r="A195" s="77" t="s">
        <v>337</v>
      </c>
      <c r="B195" s="77" t="s">
        <v>338</v>
      </c>
      <c r="C195" s="77" t="s">
        <v>339</v>
      </c>
      <c r="D195" s="78">
        <v>100</v>
      </c>
      <c r="E195" s="79">
        <v>11474.99</v>
      </c>
      <c r="F195" s="80">
        <v>114</v>
      </c>
      <c r="G195" s="108"/>
      <c r="H195" s="81">
        <f t="shared" si="2"/>
        <v>100.66</v>
      </c>
    </row>
    <row r="196" spans="1:8" ht="13" x14ac:dyDescent="0.3">
      <c r="A196" s="77" t="s">
        <v>340</v>
      </c>
      <c r="B196" s="77" t="s">
        <v>341</v>
      </c>
      <c r="C196" s="77" t="s">
        <v>342</v>
      </c>
      <c r="D196" s="78">
        <v>50</v>
      </c>
      <c r="E196" s="79">
        <v>30</v>
      </c>
      <c r="F196" s="80">
        <v>2</v>
      </c>
      <c r="G196" s="108">
        <v>6</v>
      </c>
      <c r="H196" s="81">
        <f t="shared" si="2"/>
        <v>15</v>
      </c>
    </row>
    <row r="197" spans="1:8" ht="13" x14ac:dyDescent="0.3">
      <c r="A197" s="77" t="s">
        <v>340</v>
      </c>
      <c r="B197" s="77" t="s">
        <v>341</v>
      </c>
      <c r="C197" s="77" t="s">
        <v>342</v>
      </c>
      <c r="D197" s="78">
        <v>100</v>
      </c>
      <c r="E197" s="79">
        <v>129.84</v>
      </c>
      <c r="F197" s="80">
        <v>10</v>
      </c>
      <c r="G197" s="108"/>
      <c r="H197" s="81">
        <f t="shared" si="2"/>
        <v>12.98</v>
      </c>
    </row>
    <row r="198" spans="1:8" ht="13" x14ac:dyDescent="0.3">
      <c r="A198" s="77" t="s">
        <v>343</v>
      </c>
      <c r="B198" s="77" t="s">
        <v>344</v>
      </c>
      <c r="C198" s="77" t="s">
        <v>345</v>
      </c>
      <c r="D198" s="78">
        <v>50</v>
      </c>
      <c r="E198" s="79">
        <v>16693.04</v>
      </c>
      <c r="F198" s="80">
        <v>828</v>
      </c>
      <c r="G198" s="108">
        <v>843</v>
      </c>
      <c r="H198" s="81">
        <f t="shared" si="2"/>
        <v>20.16</v>
      </c>
    </row>
    <row r="199" spans="1:8" ht="13" x14ac:dyDescent="0.3">
      <c r="A199" s="77" t="s">
        <v>343</v>
      </c>
      <c r="B199" s="77" t="s">
        <v>344</v>
      </c>
      <c r="C199" s="77" t="s">
        <v>345</v>
      </c>
      <c r="D199" s="78">
        <v>100</v>
      </c>
      <c r="E199" s="79">
        <v>5744898.8899999997</v>
      </c>
      <c r="F199" s="80">
        <v>3307</v>
      </c>
      <c r="G199" s="108"/>
      <c r="H199" s="81">
        <f t="shared" si="2"/>
        <v>1737.19</v>
      </c>
    </row>
    <row r="200" spans="1:8" ht="13" x14ac:dyDescent="0.3">
      <c r="A200" s="77" t="s">
        <v>346</v>
      </c>
      <c r="B200" s="77" t="s">
        <v>347</v>
      </c>
      <c r="C200" s="77" t="s">
        <v>348</v>
      </c>
      <c r="D200" s="78">
        <v>50</v>
      </c>
      <c r="E200" s="79">
        <v>7164.35</v>
      </c>
      <c r="F200" s="80">
        <v>381</v>
      </c>
      <c r="G200" s="108">
        <v>465</v>
      </c>
      <c r="H200" s="81">
        <f t="shared" ref="H200:H263" si="3">ROUND(E200/F200,2)</f>
        <v>18.8</v>
      </c>
    </row>
    <row r="201" spans="1:8" ht="13" x14ac:dyDescent="0.3">
      <c r="A201" s="77" t="s">
        <v>346</v>
      </c>
      <c r="B201" s="77" t="s">
        <v>347</v>
      </c>
      <c r="C201" s="77" t="s">
        <v>348</v>
      </c>
      <c r="D201" s="78">
        <v>100</v>
      </c>
      <c r="E201" s="79">
        <v>5432406.75</v>
      </c>
      <c r="F201" s="80">
        <v>2090</v>
      </c>
      <c r="G201" s="108"/>
      <c r="H201" s="81">
        <f t="shared" si="3"/>
        <v>2599.2399999999998</v>
      </c>
    </row>
    <row r="202" spans="1:8" ht="13" x14ac:dyDescent="0.3">
      <c r="A202" s="77" t="s">
        <v>349</v>
      </c>
      <c r="B202" s="77" t="s">
        <v>350</v>
      </c>
      <c r="C202" s="77" t="s">
        <v>351</v>
      </c>
      <c r="D202" s="78">
        <v>50</v>
      </c>
      <c r="E202" s="79">
        <v>216.64</v>
      </c>
      <c r="F202" s="80">
        <v>13</v>
      </c>
      <c r="G202" s="108">
        <v>29</v>
      </c>
      <c r="H202" s="81">
        <f t="shared" si="3"/>
        <v>16.66</v>
      </c>
    </row>
    <row r="203" spans="1:8" ht="13" x14ac:dyDescent="0.3">
      <c r="A203" s="77" t="s">
        <v>349</v>
      </c>
      <c r="B203" s="77" t="s">
        <v>350</v>
      </c>
      <c r="C203" s="77" t="s">
        <v>351</v>
      </c>
      <c r="D203" s="78">
        <v>100</v>
      </c>
      <c r="E203" s="79">
        <v>20490.45</v>
      </c>
      <c r="F203" s="80">
        <v>121</v>
      </c>
      <c r="G203" s="108"/>
      <c r="H203" s="81">
        <f t="shared" si="3"/>
        <v>169.34</v>
      </c>
    </row>
    <row r="204" spans="1:8" ht="13" x14ac:dyDescent="0.3">
      <c r="A204" s="77" t="s">
        <v>352</v>
      </c>
      <c r="B204" s="77" t="s">
        <v>353</v>
      </c>
      <c r="C204" s="77" t="s">
        <v>354</v>
      </c>
      <c r="D204" s="78">
        <v>50</v>
      </c>
      <c r="E204" s="79">
        <v>789.69</v>
      </c>
      <c r="F204" s="80">
        <v>42</v>
      </c>
      <c r="G204" s="108">
        <v>16</v>
      </c>
      <c r="H204" s="81">
        <f t="shared" si="3"/>
        <v>18.8</v>
      </c>
    </row>
    <row r="205" spans="1:8" ht="13" x14ac:dyDescent="0.3">
      <c r="A205" s="77" t="s">
        <v>352</v>
      </c>
      <c r="B205" s="77" t="s">
        <v>353</v>
      </c>
      <c r="C205" s="77" t="s">
        <v>354</v>
      </c>
      <c r="D205" s="78">
        <v>100</v>
      </c>
      <c r="E205" s="79">
        <v>1048.1300000000001</v>
      </c>
      <c r="F205" s="80">
        <v>37</v>
      </c>
      <c r="G205" s="108"/>
      <c r="H205" s="81">
        <f t="shared" si="3"/>
        <v>28.33</v>
      </c>
    </row>
    <row r="206" spans="1:8" ht="13" x14ac:dyDescent="0.3">
      <c r="A206" s="77" t="s">
        <v>355</v>
      </c>
      <c r="B206" s="77" t="s">
        <v>356</v>
      </c>
      <c r="C206" s="77" t="s">
        <v>357</v>
      </c>
      <c r="D206" s="78">
        <v>50</v>
      </c>
      <c r="E206" s="79">
        <v>8470.3799999999992</v>
      </c>
      <c r="F206" s="80">
        <v>388</v>
      </c>
      <c r="G206" s="108">
        <v>336</v>
      </c>
      <c r="H206" s="81">
        <f t="shared" si="3"/>
        <v>21.83</v>
      </c>
    </row>
    <row r="207" spans="1:8" ht="13" x14ac:dyDescent="0.3">
      <c r="A207" s="77" t="s">
        <v>355</v>
      </c>
      <c r="B207" s="77" t="s">
        <v>356</v>
      </c>
      <c r="C207" s="77" t="s">
        <v>357</v>
      </c>
      <c r="D207" s="78">
        <v>100</v>
      </c>
      <c r="E207" s="79">
        <v>290723.94</v>
      </c>
      <c r="F207" s="80">
        <v>1046</v>
      </c>
      <c r="G207" s="108"/>
      <c r="H207" s="81">
        <f t="shared" si="3"/>
        <v>277.94</v>
      </c>
    </row>
    <row r="208" spans="1:8" ht="13" x14ac:dyDescent="0.3">
      <c r="A208" s="77" t="s">
        <v>358</v>
      </c>
      <c r="B208" s="77" t="s">
        <v>359</v>
      </c>
      <c r="C208" s="77" t="s">
        <v>360</v>
      </c>
      <c r="D208" s="78">
        <v>50</v>
      </c>
      <c r="E208" s="79">
        <v>51.98</v>
      </c>
      <c r="F208" s="80">
        <v>4</v>
      </c>
      <c r="G208" s="108">
        <v>7</v>
      </c>
      <c r="H208" s="81">
        <f t="shared" si="3"/>
        <v>13</v>
      </c>
    </row>
    <row r="209" spans="1:8" ht="13" x14ac:dyDescent="0.3">
      <c r="A209" s="77" t="s">
        <v>358</v>
      </c>
      <c r="B209" s="77" t="s">
        <v>359</v>
      </c>
      <c r="C209" s="77" t="s">
        <v>360</v>
      </c>
      <c r="D209" s="78">
        <v>100</v>
      </c>
      <c r="E209" s="79">
        <v>229.62</v>
      </c>
      <c r="F209" s="80">
        <v>13</v>
      </c>
      <c r="G209" s="108"/>
      <c r="H209" s="81">
        <f t="shared" si="3"/>
        <v>17.66</v>
      </c>
    </row>
    <row r="210" spans="1:8" ht="13" x14ac:dyDescent="0.3">
      <c r="A210" s="77" t="s">
        <v>361</v>
      </c>
      <c r="B210" s="77" t="s">
        <v>362</v>
      </c>
      <c r="C210" s="77" t="s">
        <v>363</v>
      </c>
      <c r="D210" s="78">
        <v>50</v>
      </c>
      <c r="E210" s="79">
        <v>5542.46</v>
      </c>
      <c r="F210" s="80">
        <v>299</v>
      </c>
      <c r="G210" s="108">
        <v>310</v>
      </c>
      <c r="H210" s="81">
        <f t="shared" si="3"/>
        <v>18.54</v>
      </c>
    </row>
    <row r="211" spans="1:8" ht="13" x14ac:dyDescent="0.3">
      <c r="A211" s="77" t="s">
        <v>361</v>
      </c>
      <c r="B211" s="77" t="s">
        <v>362</v>
      </c>
      <c r="C211" s="77" t="s">
        <v>363</v>
      </c>
      <c r="D211" s="78">
        <v>100</v>
      </c>
      <c r="E211" s="79">
        <v>106725.33</v>
      </c>
      <c r="F211" s="80">
        <v>1360</v>
      </c>
      <c r="G211" s="108"/>
      <c r="H211" s="81">
        <f t="shared" si="3"/>
        <v>78.47</v>
      </c>
    </row>
    <row r="212" spans="1:8" ht="13" x14ac:dyDescent="0.3">
      <c r="A212" s="77" t="s">
        <v>364</v>
      </c>
      <c r="B212" s="77" t="s">
        <v>365</v>
      </c>
      <c r="C212" s="77" t="s">
        <v>366</v>
      </c>
      <c r="D212" s="78">
        <v>50</v>
      </c>
      <c r="E212" s="79">
        <v>79.290000000000006</v>
      </c>
      <c r="F212" s="80">
        <v>1</v>
      </c>
      <c r="G212" s="108">
        <v>8</v>
      </c>
      <c r="H212" s="81">
        <f t="shared" si="3"/>
        <v>79.290000000000006</v>
      </c>
    </row>
    <row r="213" spans="1:8" ht="13" x14ac:dyDescent="0.3">
      <c r="A213" s="77" t="s">
        <v>364</v>
      </c>
      <c r="B213" s="77" t="s">
        <v>365</v>
      </c>
      <c r="C213" s="77" t="s">
        <v>366</v>
      </c>
      <c r="D213" s="78">
        <v>100</v>
      </c>
      <c r="E213" s="79">
        <v>123.49</v>
      </c>
      <c r="F213" s="80">
        <v>9</v>
      </c>
      <c r="G213" s="108"/>
      <c r="H213" s="81">
        <f t="shared" si="3"/>
        <v>13.72</v>
      </c>
    </row>
    <row r="214" spans="1:8" ht="13" x14ac:dyDescent="0.3">
      <c r="A214" s="77" t="s">
        <v>367</v>
      </c>
      <c r="B214" s="77" t="s">
        <v>368</v>
      </c>
      <c r="C214" s="77" t="s">
        <v>369</v>
      </c>
      <c r="D214" s="78">
        <v>50</v>
      </c>
      <c r="E214" s="79">
        <v>357.93</v>
      </c>
      <c r="F214" s="80">
        <v>38</v>
      </c>
      <c r="G214" s="108">
        <v>23</v>
      </c>
      <c r="H214" s="81">
        <f t="shared" si="3"/>
        <v>9.42</v>
      </c>
    </row>
    <row r="215" spans="1:8" ht="13" x14ac:dyDescent="0.3">
      <c r="A215" s="77" t="s">
        <v>367</v>
      </c>
      <c r="B215" s="77" t="s">
        <v>368</v>
      </c>
      <c r="C215" s="77" t="s">
        <v>369</v>
      </c>
      <c r="D215" s="78">
        <v>100</v>
      </c>
      <c r="E215" s="79">
        <v>2373.61</v>
      </c>
      <c r="F215" s="80">
        <v>66</v>
      </c>
      <c r="G215" s="108"/>
      <c r="H215" s="81">
        <f t="shared" si="3"/>
        <v>35.96</v>
      </c>
    </row>
    <row r="216" spans="1:8" ht="13" x14ac:dyDescent="0.3">
      <c r="A216" s="77" t="s">
        <v>370</v>
      </c>
      <c r="B216" s="77" t="s">
        <v>371</v>
      </c>
      <c r="C216" s="77" t="s">
        <v>372</v>
      </c>
      <c r="D216" s="78">
        <v>50</v>
      </c>
      <c r="E216" s="79">
        <v>4946.0600000000004</v>
      </c>
      <c r="F216" s="80">
        <v>255</v>
      </c>
      <c r="G216" s="108">
        <v>274</v>
      </c>
      <c r="H216" s="81">
        <f t="shared" si="3"/>
        <v>19.399999999999999</v>
      </c>
    </row>
    <row r="217" spans="1:8" ht="13" x14ac:dyDescent="0.3">
      <c r="A217" s="77" t="s">
        <v>370</v>
      </c>
      <c r="B217" s="77" t="s">
        <v>371</v>
      </c>
      <c r="C217" s="77" t="s">
        <v>372</v>
      </c>
      <c r="D217" s="78">
        <v>100</v>
      </c>
      <c r="E217" s="79">
        <v>103913.19</v>
      </c>
      <c r="F217" s="80">
        <v>1268</v>
      </c>
      <c r="G217" s="108"/>
      <c r="H217" s="81">
        <f t="shared" si="3"/>
        <v>81.95</v>
      </c>
    </row>
    <row r="218" spans="1:8" ht="13" x14ac:dyDescent="0.3">
      <c r="A218" s="77" t="s">
        <v>373</v>
      </c>
      <c r="B218" s="77" t="s">
        <v>374</v>
      </c>
      <c r="C218" s="77" t="s">
        <v>375</v>
      </c>
      <c r="D218" s="78">
        <v>50</v>
      </c>
      <c r="E218" s="79">
        <v>159.18</v>
      </c>
      <c r="F218" s="80">
        <v>5</v>
      </c>
      <c r="G218" s="108">
        <v>6</v>
      </c>
      <c r="H218" s="81">
        <f t="shared" si="3"/>
        <v>31.84</v>
      </c>
    </row>
    <row r="219" spans="1:8" ht="13" x14ac:dyDescent="0.3">
      <c r="A219" s="77" t="s">
        <v>373</v>
      </c>
      <c r="B219" s="77" t="s">
        <v>374</v>
      </c>
      <c r="C219" s="77" t="s">
        <v>375</v>
      </c>
      <c r="D219" s="78">
        <v>100</v>
      </c>
      <c r="E219" s="79">
        <v>315.04000000000002</v>
      </c>
      <c r="F219" s="80">
        <v>17</v>
      </c>
      <c r="G219" s="108"/>
      <c r="H219" s="81">
        <f t="shared" si="3"/>
        <v>18.53</v>
      </c>
    </row>
    <row r="220" spans="1:8" ht="13" x14ac:dyDescent="0.3">
      <c r="A220" s="77" t="s">
        <v>376</v>
      </c>
      <c r="B220" s="77" t="s">
        <v>377</v>
      </c>
      <c r="C220" s="77" t="s">
        <v>378</v>
      </c>
      <c r="D220" s="78">
        <v>50</v>
      </c>
      <c r="E220" s="79">
        <v>1065.06</v>
      </c>
      <c r="F220" s="80">
        <v>55</v>
      </c>
      <c r="G220" s="108">
        <v>89</v>
      </c>
      <c r="H220" s="81">
        <f t="shared" si="3"/>
        <v>19.36</v>
      </c>
    </row>
    <row r="221" spans="1:8" ht="13" x14ac:dyDescent="0.3">
      <c r="A221" s="77" t="s">
        <v>376</v>
      </c>
      <c r="B221" s="77" t="s">
        <v>377</v>
      </c>
      <c r="C221" s="77" t="s">
        <v>378</v>
      </c>
      <c r="D221" s="78">
        <v>100</v>
      </c>
      <c r="E221" s="79">
        <v>88571.3</v>
      </c>
      <c r="F221" s="80">
        <v>251</v>
      </c>
      <c r="G221" s="108"/>
      <c r="H221" s="81">
        <f t="shared" si="3"/>
        <v>352.87</v>
      </c>
    </row>
    <row r="222" spans="1:8" ht="13" x14ac:dyDescent="0.3">
      <c r="A222" s="77" t="s">
        <v>379</v>
      </c>
      <c r="B222" s="77" t="s">
        <v>380</v>
      </c>
      <c r="C222" s="77" t="s">
        <v>381</v>
      </c>
      <c r="D222" s="78">
        <v>50</v>
      </c>
      <c r="E222" s="79">
        <v>899.9</v>
      </c>
      <c r="F222" s="80">
        <v>46</v>
      </c>
      <c r="G222" s="108">
        <v>78</v>
      </c>
      <c r="H222" s="81">
        <f t="shared" si="3"/>
        <v>19.559999999999999</v>
      </c>
    </row>
    <row r="223" spans="1:8" ht="13" x14ac:dyDescent="0.3">
      <c r="A223" s="77" t="s">
        <v>379</v>
      </c>
      <c r="B223" s="77" t="s">
        <v>380</v>
      </c>
      <c r="C223" s="77" t="s">
        <v>381</v>
      </c>
      <c r="D223" s="78">
        <v>100</v>
      </c>
      <c r="E223" s="79">
        <v>85964.6</v>
      </c>
      <c r="F223" s="80">
        <v>212</v>
      </c>
      <c r="G223" s="108"/>
      <c r="H223" s="81">
        <f t="shared" si="3"/>
        <v>405.49</v>
      </c>
    </row>
    <row r="224" spans="1:8" ht="13" x14ac:dyDescent="0.3">
      <c r="A224" s="77" t="s">
        <v>382</v>
      </c>
      <c r="B224" s="77" t="s">
        <v>383</v>
      </c>
      <c r="C224" s="77" t="s">
        <v>384</v>
      </c>
      <c r="D224" s="78">
        <v>50</v>
      </c>
      <c r="E224" s="79">
        <v>98.72</v>
      </c>
      <c r="F224" s="80">
        <v>6</v>
      </c>
      <c r="G224" s="108">
        <v>7</v>
      </c>
      <c r="H224" s="81">
        <f t="shared" si="3"/>
        <v>16.45</v>
      </c>
    </row>
    <row r="225" spans="1:8" ht="13" x14ac:dyDescent="0.3">
      <c r="A225" s="77" t="s">
        <v>382</v>
      </c>
      <c r="B225" s="77" t="s">
        <v>383</v>
      </c>
      <c r="C225" s="77" t="s">
        <v>384</v>
      </c>
      <c r="D225" s="78">
        <v>100</v>
      </c>
      <c r="E225" s="79">
        <v>2378.6999999999998</v>
      </c>
      <c r="F225" s="80">
        <v>27</v>
      </c>
      <c r="G225" s="108"/>
      <c r="H225" s="81">
        <f t="shared" si="3"/>
        <v>88.1</v>
      </c>
    </row>
    <row r="226" spans="1:8" ht="13" x14ac:dyDescent="0.3">
      <c r="A226" s="77" t="s">
        <v>385</v>
      </c>
      <c r="B226" s="77" t="s">
        <v>386</v>
      </c>
      <c r="C226" s="77" t="s">
        <v>387</v>
      </c>
      <c r="D226" s="78">
        <v>50</v>
      </c>
      <c r="E226" s="79">
        <v>66.44</v>
      </c>
      <c r="F226" s="80">
        <v>3</v>
      </c>
      <c r="G226" s="108">
        <v>4</v>
      </c>
      <c r="H226" s="81">
        <f t="shared" si="3"/>
        <v>22.15</v>
      </c>
    </row>
    <row r="227" spans="1:8" ht="13" x14ac:dyDescent="0.3">
      <c r="A227" s="77" t="s">
        <v>385</v>
      </c>
      <c r="B227" s="77" t="s">
        <v>386</v>
      </c>
      <c r="C227" s="77" t="s">
        <v>387</v>
      </c>
      <c r="D227" s="78">
        <v>100</v>
      </c>
      <c r="E227" s="79">
        <v>228</v>
      </c>
      <c r="F227" s="80">
        <v>12</v>
      </c>
      <c r="G227" s="108"/>
      <c r="H227" s="81">
        <f t="shared" si="3"/>
        <v>19</v>
      </c>
    </row>
    <row r="228" spans="1:8" ht="13" x14ac:dyDescent="0.3">
      <c r="A228" s="77" t="s">
        <v>388</v>
      </c>
      <c r="B228" s="77" t="s">
        <v>389</v>
      </c>
      <c r="C228" s="77" t="s">
        <v>390</v>
      </c>
      <c r="D228" s="78">
        <v>50</v>
      </c>
      <c r="E228" s="79">
        <v>2561.33</v>
      </c>
      <c r="F228" s="80">
        <v>105</v>
      </c>
      <c r="G228" s="108">
        <v>181</v>
      </c>
      <c r="H228" s="81">
        <f t="shared" si="3"/>
        <v>24.39</v>
      </c>
    </row>
    <row r="229" spans="1:8" ht="13" x14ac:dyDescent="0.3">
      <c r="A229" s="77" t="s">
        <v>388</v>
      </c>
      <c r="B229" s="77" t="s">
        <v>389</v>
      </c>
      <c r="C229" s="77" t="s">
        <v>390</v>
      </c>
      <c r="D229" s="78">
        <v>100</v>
      </c>
      <c r="E229" s="79">
        <v>81591.009999999995</v>
      </c>
      <c r="F229" s="80">
        <v>770</v>
      </c>
      <c r="G229" s="108"/>
      <c r="H229" s="81">
        <f t="shared" si="3"/>
        <v>105.96</v>
      </c>
    </row>
    <row r="230" spans="1:8" ht="13" x14ac:dyDescent="0.3">
      <c r="A230" s="77" t="s">
        <v>391</v>
      </c>
      <c r="B230" s="77" t="s">
        <v>392</v>
      </c>
      <c r="C230" s="77" t="s">
        <v>393</v>
      </c>
      <c r="D230" s="78">
        <v>50</v>
      </c>
      <c r="E230" s="79">
        <v>239.96</v>
      </c>
      <c r="F230" s="80">
        <v>11</v>
      </c>
      <c r="G230" s="108">
        <v>18</v>
      </c>
      <c r="H230" s="81">
        <f t="shared" si="3"/>
        <v>21.81</v>
      </c>
    </row>
    <row r="231" spans="1:8" ht="13" x14ac:dyDescent="0.3">
      <c r="A231" s="77" t="s">
        <v>391</v>
      </c>
      <c r="B231" s="77" t="s">
        <v>392</v>
      </c>
      <c r="C231" s="77" t="s">
        <v>393</v>
      </c>
      <c r="D231" s="78">
        <v>100</v>
      </c>
      <c r="E231" s="79">
        <v>2410.35</v>
      </c>
      <c r="F231" s="80">
        <v>59</v>
      </c>
      <c r="G231" s="108"/>
      <c r="H231" s="81">
        <f t="shared" si="3"/>
        <v>40.85</v>
      </c>
    </row>
    <row r="232" spans="1:8" ht="13" x14ac:dyDescent="0.3">
      <c r="A232" s="77" t="s">
        <v>394</v>
      </c>
      <c r="B232" s="77" t="s">
        <v>395</v>
      </c>
      <c r="C232" s="77" t="s">
        <v>396</v>
      </c>
      <c r="D232" s="78">
        <v>50</v>
      </c>
      <c r="E232" s="79">
        <v>68.22</v>
      </c>
      <c r="F232" s="80">
        <v>2</v>
      </c>
      <c r="G232" s="108">
        <v>13</v>
      </c>
      <c r="H232" s="81">
        <f t="shared" si="3"/>
        <v>34.11</v>
      </c>
    </row>
    <row r="233" spans="1:8" ht="13" x14ac:dyDescent="0.3">
      <c r="A233" s="77" t="s">
        <v>394</v>
      </c>
      <c r="B233" s="77" t="s">
        <v>395</v>
      </c>
      <c r="C233" s="77" t="s">
        <v>396</v>
      </c>
      <c r="D233" s="78">
        <v>100</v>
      </c>
      <c r="E233" s="79">
        <v>1812.97</v>
      </c>
      <c r="F233" s="80">
        <v>48</v>
      </c>
      <c r="G233" s="108"/>
      <c r="H233" s="81">
        <f t="shared" si="3"/>
        <v>37.770000000000003</v>
      </c>
    </row>
    <row r="234" spans="1:8" ht="13" x14ac:dyDescent="0.3">
      <c r="A234" s="77" t="s">
        <v>397</v>
      </c>
      <c r="B234" s="77" t="s">
        <v>398</v>
      </c>
      <c r="C234" s="77" t="s">
        <v>399</v>
      </c>
      <c r="D234" s="78">
        <v>50</v>
      </c>
      <c r="E234" s="79">
        <v>699.1</v>
      </c>
      <c r="F234" s="80">
        <v>26</v>
      </c>
      <c r="G234" s="108">
        <v>30</v>
      </c>
      <c r="H234" s="81">
        <f t="shared" si="3"/>
        <v>26.89</v>
      </c>
    </row>
    <row r="235" spans="1:8" ht="13" x14ac:dyDescent="0.3">
      <c r="A235" s="77" t="s">
        <v>397</v>
      </c>
      <c r="B235" s="77" t="s">
        <v>398</v>
      </c>
      <c r="C235" s="77" t="s">
        <v>399</v>
      </c>
      <c r="D235" s="78">
        <v>100</v>
      </c>
      <c r="E235" s="79">
        <v>1663.79</v>
      </c>
      <c r="F235" s="80">
        <v>78</v>
      </c>
      <c r="G235" s="108"/>
      <c r="H235" s="81">
        <f t="shared" si="3"/>
        <v>21.33</v>
      </c>
    </row>
    <row r="236" spans="1:8" ht="13" x14ac:dyDescent="0.3">
      <c r="A236" s="77" t="s">
        <v>400</v>
      </c>
      <c r="B236" s="77" t="s">
        <v>401</v>
      </c>
      <c r="C236" s="77" t="s">
        <v>402</v>
      </c>
      <c r="D236" s="78">
        <v>50</v>
      </c>
      <c r="E236" s="79">
        <v>83.63</v>
      </c>
      <c r="F236" s="80">
        <v>9</v>
      </c>
      <c r="G236" s="108">
        <v>26</v>
      </c>
      <c r="H236" s="81">
        <f t="shared" si="3"/>
        <v>9.2899999999999991</v>
      </c>
    </row>
    <row r="237" spans="1:8" ht="13" x14ac:dyDescent="0.3">
      <c r="A237" s="77" t="s">
        <v>400</v>
      </c>
      <c r="B237" s="77" t="s">
        <v>401</v>
      </c>
      <c r="C237" s="77" t="s">
        <v>402</v>
      </c>
      <c r="D237" s="78">
        <v>100</v>
      </c>
      <c r="E237" s="79">
        <v>1716.3</v>
      </c>
      <c r="F237" s="80">
        <v>70</v>
      </c>
      <c r="G237" s="108"/>
      <c r="H237" s="81">
        <f t="shared" si="3"/>
        <v>24.52</v>
      </c>
    </row>
    <row r="238" spans="1:8" ht="13" x14ac:dyDescent="0.3">
      <c r="A238" s="77" t="s">
        <v>403</v>
      </c>
      <c r="B238" s="77" t="s">
        <v>404</v>
      </c>
      <c r="C238" s="77" t="s">
        <v>405</v>
      </c>
      <c r="D238" s="78">
        <v>50</v>
      </c>
      <c r="E238" s="79">
        <v>1470.42</v>
      </c>
      <c r="F238" s="80">
        <v>57</v>
      </c>
      <c r="G238" s="108">
        <v>103</v>
      </c>
      <c r="H238" s="81">
        <f t="shared" si="3"/>
        <v>25.8</v>
      </c>
    </row>
    <row r="239" spans="1:8" ht="13" x14ac:dyDescent="0.3">
      <c r="A239" s="77" t="s">
        <v>403</v>
      </c>
      <c r="B239" s="77" t="s">
        <v>404</v>
      </c>
      <c r="C239" s="77" t="s">
        <v>405</v>
      </c>
      <c r="D239" s="78">
        <v>100</v>
      </c>
      <c r="E239" s="79">
        <v>73987.600000000006</v>
      </c>
      <c r="F239" s="80">
        <v>515</v>
      </c>
      <c r="G239" s="108"/>
      <c r="H239" s="81">
        <f t="shared" si="3"/>
        <v>143.66999999999999</v>
      </c>
    </row>
    <row r="240" spans="1:8" ht="13" x14ac:dyDescent="0.3">
      <c r="A240" s="77" t="s">
        <v>406</v>
      </c>
      <c r="B240" s="77" t="s">
        <v>407</v>
      </c>
      <c r="C240" s="77" t="s">
        <v>408</v>
      </c>
      <c r="D240" s="78">
        <v>50</v>
      </c>
      <c r="E240" s="79">
        <v>6698.55</v>
      </c>
      <c r="F240" s="80">
        <v>415</v>
      </c>
      <c r="G240" s="108">
        <v>1932</v>
      </c>
      <c r="H240" s="81">
        <f t="shared" si="3"/>
        <v>16.14</v>
      </c>
    </row>
    <row r="241" spans="1:8" ht="13" x14ac:dyDescent="0.3">
      <c r="A241" s="77" t="s">
        <v>406</v>
      </c>
      <c r="B241" s="77" t="s">
        <v>407</v>
      </c>
      <c r="C241" s="77" t="s">
        <v>408</v>
      </c>
      <c r="D241" s="78">
        <v>100</v>
      </c>
      <c r="E241" s="79">
        <v>9978010.4800000004</v>
      </c>
      <c r="F241" s="80">
        <v>6569</v>
      </c>
      <c r="G241" s="108"/>
      <c r="H241" s="81">
        <f t="shared" si="3"/>
        <v>1518.95</v>
      </c>
    </row>
    <row r="242" spans="1:8" ht="13" x14ac:dyDescent="0.3">
      <c r="A242" s="77" t="s">
        <v>409</v>
      </c>
      <c r="B242" s="77" t="s">
        <v>410</v>
      </c>
      <c r="C242" s="77" t="s">
        <v>411</v>
      </c>
      <c r="D242" s="78">
        <v>50</v>
      </c>
      <c r="E242" s="79">
        <v>207.72</v>
      </c>
      <c r="F242" s="80">
        <v>12</v>
      </c>
      <c r="G242" s="108">
        <v>64</v>
      </c>
      <c r="H242" s="81">
        <f t="shared" si="3"/>
        <v>17.309999999999999</v>
      </c>
    </row>
    <row r="243" spans="1:8" ht="13" x14ac:dyDescent="0.3">
      <c r="A243" s="77" t="s">
        <v>409</v>
      </c>
      <c r="B243" s="77" t="s">
        <v>410</v>
      </c>
      <c r="C243" s="77" t="s">
        <v>411</v>
      </c>
      <c r="D243" s="78">
        <v>100</v>
      </c>
      <c r="E243" s="79">
        <v>171077.14</v>
      </c>
      <c r="F243" s="80">
        <v>282</v>
      </c>
      <c r="G243" s="108"/>
      <c r="H243" s="81">
        <f t="shared" si="3"/>
        <v>606.66</v>
      </c>
    </row>
    <row r="244" spans="1:8" ht="13" x14ac:dyDescent="0.3">
      <c r="A244" s="77" t="s">
        <v>412</v>
      </c>
      <c r="B244" s="77" t="s">
        <v>413</v>
      </c>
      <c r="C244" s="77" t="s">
        <v>414</v>
      </c>
      <c r="D244" s="78">
        <v>50</v>
      </c>
      <c r="E244" s="79">
        <v>294.64999999999998</v>
      </c>
      <c r="F244" s="80">
        <v>13</v>
      </c>
      <c r="G244" s="108">
        <v>89</v>
      </c>
      <c r="H244" s="81">
        <f t="shared" si="3"/>
        <v>22.67</v>
      </c>
    </row>
    <row r="245" spans="1:8" ht="13" x14ac:dyDescent="0.3">
      <c r="A245" s="77" t="s">
        <v>412</v>
      </c>
      <c r="B245" s="77" t="s">
        <v>413</v>
      </c>
      <c r="C245" s="77" t="s">
        <v>414</v>
      </c>
      <c r="D245" s="78">
        <v>100</v>
      </c>
      <c r="E245" s="79">
        <v>113843.03</v>
      </c>
      <c r="F245" s="80">
        <v>325</v>
      </c>
      <c r="G245" s="108"/>
      <c r="H245" s="81">
        <f t="shared" si="3"/>
        <v>350.29</v>
      </c>
    </row>
    <row r="246" spans="1:8" ht="13" x14ac:dyDescent="0.3">
      <c r="A246" s="77" t="s">
        <v>415</v>
      </c>
      <c r="B246" s="77" t="s">
        <v>416</v>
      </c>
      <c r="C246" s="77" t="s">
        <v>417</v>
      </c>
      <c r="D246" s="78">
        <v>50</v>
      </c>
      <c r="E246" s="79">
        <v>1148.18</v>
      </c>
      <c r="F246" s="80">
        <v>86</v>
      </c>
      <c r="G246" s="108">
        <v>255</v>
      </c>
      <c r="H246" s="81">
        <f t="shared" si="3"/>
        <v>13.35</v>
      </c>
    </row>
    <row r="247" spans="1:8" ht="13" x14ac:dyDescent="0.3">
      <c r="A247" s="77" t="s">
        <v>415</v>
      </c>
      <c r="B247" s="77" t="s">
        <v>416</v>
      </c>
      <c r="C247" s="77" t="s">
        <v>417</v>
      </c>
      <c r="D247" s="78">
        <v>100</v>
      </c>
      <c r="E247" s="79">
        <v>418965.93</v>
      </c>
      <c r="F247" s="80">
        <v>927</v>
      </c>
      <c r="G247" s="108"/>
      <c r="H247" s="81">
        <f t="shared" si="3"/>
        <v>451.96</v>
      </c>
    </row>
    <row r="248" spans="1:8" ht="16.5" customHeight="1" x14ac:dyDescent="0.3">
      <c r="A248" s="77" t="s">
        <v>418</v>
      </c>
      <c r="B248" s="77" t="s">
        <v>419</v>
      </c>
      <c r="C248" s="77" t="s">
        <v>420</v>
      </c>
      <c r="D248" s="78">
        <v>50</v>
      </c>
      <c r="E248" s="79">
        <v>337.41</v>
      </c>
      <c r="F248" s="80">
        <v>28</v>
      </c>
      <c r="G248" s="108">
        <v>32</v>
      </c>
      <c r="H248" s="81">
        <f t="shared" si="3"/>
        <v>12.05</v>
      </c>
    </row>
    <row r="249" spans="1:8" ht="13" x14ac:dyDescent="0.3">
      <c r="A249" s="77" t="s">
        <v>418</v>
      </c>
      <c r="B249" s="77" t="s">
        <v>419</v>
      </c>
      <c r="C249" s="77" t="s">
        <v>420</v>
      </c>
      <c r="D249" s="78">
        <v>100</v>
      </c>
      <c r="E249" s="79">
        <v>88138.31</v>
      </c>
      <c r="F249" s="80">
        <v>71</v>
      </c>
      <c r="G249" s="108"/>
      <c r="H249" s="81">
        <f t="shared" si="3"/>
        <v>1241.3800000000001</v>
      </c>
    </row>
    <row r="250" spans="1:8" ht="13" x14ac:dyDescent="0.3">
      <c r="A250" s="77" t="s">
        <v>421</v>
      </c>
      <c r="B250" s="77" t="s">
        <v>422</v>
      </c>
      <c r="C250" s="77" t="s">
        <v>423</v>
      </c>
      <c r="D250" s="78">
        <v>50</v>
      </c>
      <c r="E250" s="79">
        <v>867.03</v>
      </c>
      <c r="F250" s="80">
        <v>49</v>
      </c>
      <c r="G250" s="108">
        <v>39</v>
      </c>
      <c r="H250" s="81">
        <f t="shared" si="3"/>
        <v>17.690000000000001</v>
      </c>
    </row>
    <row r="251" spans="1:8" ht="13" x14ac:dyDescent="0.3">
      <c r="A251" s="77" t="s">
        <v>421</v>
      </c>
      <c r="B251" s="77" t="s">
        <v>422</v>
      </c>
      <c r="C251" s="77" t="s">
        <v>423</v>
      </c>
      <c r="D251" s="78">
        <v>100</v>
      </c>
      <c r="E251" s="79">
        <v>3580.37</v>
      </c>
      <c r="F251" s="80">
        <v>91</v>
      </c>
      <c r="G251" s="108"/>
      <c r="H251" s="81">
        <f t="shared" si="3"/>
        <v>39.340000000000003</v>
      </c>
    </row>
    <row r="252" spans="1:8" ht="13" x14ac:dyDescent="0.3">
      <c r="A252" s="77" t="s">
        <v>424</v>
      </c>
      <c r="B252" s="77" t="s">
        <v>425</v>
      </c>
      <c r="C252" s="77" t="s">
        <v>426</v>
      </c>
      <c r="D252" s="78">
        <v>100</v>
      </c>
      <c r="E252" s="79">
        <v>904.5</v>
      </c>
      <c r="F252" s="80">
        <v>14</v>
      </c>
      <c r="G252" s="80">
        <v>3</v>
      </c>
      <c r="H252" s="81">
        <f t="shared" si="3"/>
        <v>64.61</v>
      </c>
    </row>
    <row r="253" spans="1:8" ht="13" x14ac:dyDescent="0.3">
      <c r="A253" s="77" t="s">
        <v>427</v>
      </c>
      <c r="B253" s="77" t="s">
        <v>428</v>
      </c>
      <c r="C253" s="77" t="s">
        <v>429</v>
      </c>
      <c r="D253" s="78">
        <v>50</v>
      </c>
      <c r="E253" s="79">
        <v>197.36</v>
      </c>
      <c r="F253" s="80">
        <v>8</v>
      </c>
      <c r="G253" s="108">
        <v>27</v>
      </c>
      <c r="H253" s="81">
        <f t="shared" si="3"/>
        <v>24.67</v>
      </c>
    </row>
    <row r="254" spans="1:8" ht="13" x14ac:dyDescent="0.3">
      <c r="A254" s="77" t="s">
        <v>427</v>
      </c>
      <c r="B254" s="77" t="s">
        <v>428</v>
      </c>
      <c r="C254" s="77" t="s">
        <v>429</v>
      </c>
      <c r="D254" s="78">
        <v>100</v>
      </c>
      <c r="E254" s="79">
        <v>3566.76</v>
      </c>
      <c r="F254" s="80">
        <v>72</v>
      </c>
      <c r="G254" s="108"/>
      <c r="H254" s="81">
        <f t="shared" si="3"/>
        <v>49.54</v>
      </c>
    </row>
    <row r="255" spans="1:8" ht="13" x14ac:dyDescent="0.3">
      <c r="A255" s="77" t="s">
        <v>430</v>
      </c>
      <c r="B255" s="77" t="s">
        <v>431</v>
      </c>
      <c r="C255" s="77" t="s">
        <v>432</v>
      </c>
      <c r="D255" s="78">
        <v>50</v>
      </c>
      <c r="E255" s="79">
        <v>1876.7</v>
      </c>
      <c r="F255" s="80">
        <v>102</v>
      </c>
      <c r="G255" s="108">
        <v>444</v>
      </c>
      <c r="H255" s="81">
        <f t="shared" si="3"/>
        <v>18.399999999999999</v>
      </c>
    </row>
    <row r="256" spans="1:8" ht="13" x14ac:dyDescent="0.3">
      <c r="A256" s="77" t="s">
        <v>430</v>
      </c>
      <c r="B256" s="77" t="s">
        <v>431</v>
      </c>
      <c r="C256" s="77" t="s">
        <v>432</v>
      </c>
      <c r="D256" s="78">
        <v>100</v>
      </c>
      <c r="E256" s="79">
        <v>1321379.51</v>
      </c>
      <c r="F256" s="80">
        <v>1851</v>
      </c>
      <c r="G256" s="108"/>
      <c r="H256" s="81">
        <f t="shared" si="3"/>
        <v>713.87</v>
      </c>
    </row>
    <row r="257" spans="1:8" ht="13" x14ac:dyDescent="0.3">
      <c r="A257" s="77" t="s">
        <v>433</v>
      </c>
      <c r="B257" s="77" t="s">
        <v>434</v>
      </c>
      <c r="C257" s="77" t="s">
        <v>435</v>
      </c>
      <c r="D257" s="78">
        <v>50</v>
      </c>
      <c r="E257" s="79">
        <v>1198.05</v>
      </c>
      <c r="F257" s="80">
        <v>83</v>
      </c>
      <c r="G257" s="108">
        <v>666</v>
      </c>
      <c r="H257" s="81">
        <f t="shared" si="3"/>
        <v>14.43</v>
      </c>
    </row>
    <row r="258" spans="1:8" ht="13" x14ac:dyDescent="0.3">
      <c r="A258" s="77" t="s">
        <v>433</v>
      </c>
      <c r="B258" s="77" t="s">
        <v>434</v>
      </c>
      <c r="C258" s="77" t="s">
        <v>435</v>
      </c>
      <c r="D258" s="78">
        <v>100</v>
      </c>
      <c r="E258" s="79">
        <v>6026505.6900000004</v>
      </c>
      <c r="F258" s="80">
        <v>1814</v>
      </c>
      <c r="G258" s="108"/>
      <c r="H258" s="81">
        <f t="shared" si="3"/>
        <v>3322.22</v>
      </c>
    </row>
    <row r="259" spans="1:8" ht="13" x14ac:dyDescent="0.3">
      <c r="A259" s="77" t="s">
        <v>436</v>
      </c>
      <c r="B259" s="77" t="s">
        <v>437</v>
      </c>
      <c r="C259" s="77" t="s">
        <v>438</v>
      </c>
      <c r="D259" s="78">
        <v>50</v>
      </c>
      <c r="E259" s="79">
        <v>419.45</v>
      </c>
      <c r="F259" s="80">
        <v>24</v>
      </c>
      <c r="G259" s="108">
        <v>348</v>
      </c>
      <c r="H259" s="81">
        <f t="shared" si="3"/>
        <v>17.48</v>
      </c>
    </row>
    <row r="260" spans="1:8" ht="13" x14ac:dyDescent="0.3">
      <c r="A260" s="77" t="s">
        <v>436</v>
      </c>
      <c r="B260" s="77" t="s">
        <v>437</v>
      </c>
      <c r="C260" s="77" t="s">
        <v>438</v>
      </c>
      <c r="D260" s="78">
        <v>100</v>
      </c>
      <c r="E260" s="79">
        <v>1804527.28</v>
      </c>
      <c r="F260" s="80">
        <v>1007</v>
      </c>
      <c r="G260" s="108"/>
      <c r="H260" s="81">
        <f t="shared" si="3"/>
        <v>1791.98</v>
      </c>
    </row>
    <row r="261" spans="1:8" ht="13" x14ac:dyDescent="0.3">
      <c r="A261" s="77" t="s">
        <v>439</v>
      </c>
      <c r="B261" s="77" t="s">
        <v>440</v>
      </c>
      <c r="C261" s="77" t="s">
        <v>441</v>
      </c>
      <c r="D261" s="78">
        <v>50</v>
      </c>
      <c r="E261" s="79">
        <v>11.37</v>
      </c>
      <c r="F261" s="80">
        <v>1</v>
      </c>
      <c r="G261" s="108">
        <v>12</v>
      </c>
      <c r="H261" s="81">
        <f t="shared" si="3"/>
        <v>11.37</v>
      </c>
    </row>
    <row r="262" spans="1:8" ht="13" x14ac:dyDescent="0.3">
      <c r="A262" s="77" t="s">
        <v>439</v>
      </c>
      <c r="B262" s="77" t="s">
        <v>440</v>
      </c>
      <c r="C262" s="77" t="s">
        <v>441</v>
      </c>
      <c r="D262" s="78">
        <v>100</v>
      </c>
      <c r="E262" s="79">
        <v>22978.2</v>
      </c>
      <c r="F262" s="80">
        <v>45</v>
      </c>
      <c r="G262" s="108"/>
      <c r="H262" s="81">
        <f t="shared" si="3"/>
        <v>510.63</v>
      </c>
    </row>
    <row r="263" spans="1:8" ht="13" x14ac:dyDescent="0.3">
      <c r="A263" s="77" t="s">
        <v>442</v>
      </c>
      <c r="B263" s="77" t="s">
        <v>443</v>
      </c>
      <c r="C263" s="77" t="s">
        <v>444</v>
      </c>
      <c r="D263" s="78">
        <v>50</v>
      </c>
      <c r="E263" s="79">
        <v>12.82</v>
      </c>
      <c r="F263" s="80">
        <v>1</v>
      </c>
      <c r="G263" s="108">
        <v>6</v>
      </c>
      <c r="H263" s="81">
        <f t="shared" si="3"/>
        <v>12.82</v>
      </c>
    </row>
    <row r="264" spans="1:8" ht="13" x14ac:dyDescent="0.3">
      <c r="A264" s="77" t="s">
        <v>442</v>
      </c>
      <c r="B264" s="77" t="s">
        <v>443</v>
      </c>
      <c r="C264" s="77" t="s">
        <v>444</v>
      </c>
      <c r="D264" s="78">
        <v>100</v>
      </c>
      <c r="E264" s="79">
        <v>254.42</v>
      </c>
      <c r="F264" s="80">
        <v>17</v>
      </c>
      <c r="G264" s="108"/>
      <c r="H264" s="81">
        <f t="shared" ref="H264:H327" si="4">ROUND(E264/F264,2)</f>
        <v>14.97</v>
      </c>
    </row>
    <row r="265" spans="1:8" ht="13" x14ac:dyDescent="0.3">
      <c r="A265" s="77" t="s">
        <v>445</v>
      </c>
      <c r="B265" s="77" t="s">
        <v>446</v>
      </c>
      <c r="C265" s="77" t="s">
        <v>447</v>
      </c>
      <c r="D265" s="78">
        <v>50</v>
      </c>
      <c r="E265" s="79">
        <v>72.69</v>
      </c>
      <c r="F265" s="80">
        <v>3</v>
      </c>
      <c r="G265" s="108">
        <v>4</v>
      </c>
      <c r="H265" s="81">
        <f t="shared" si="4"/>
        <v>24.23</v>
      </c>
    </row>
    <row r="266" spans="1:8" ht="13" x14ac:dyDescent="0.3">
      <c r="A266" s="77" t="s">
        <v>445</v>
      </c>
      <c r="B266" s="77" t="s">
        <v>446</v>
      </c>
      <c r="C266" s="77" t="s">
        <v>447</v>
      </c>
      <c r="D266" s="78">
        <v>100</v>
      </c>
      <c r="E266" s="79">
        <v>61.86</v>
      </c>
      <c r="F266" s="80">
        <v>3</v>
      </c>
      <c r="G266" s="108"/>
      <c r="H266" s="81">
        <f t="shared" si="4"/>
        <v>20.62</v>
      </c>
    </row>
    <row r="267" spans="1:8" ht="13" x14ac:dyDescent="0.3">
      <c r="A267" s="77" t="s">
        <v>448</v>
      </c>
      <c r="B267" s="77" t="s">
        <v>449</v>
      </c>
      <c r="C267" s="77" t="s">
        <v>450</v>
      </c>
      <c r="D267" s="78">
        <v>50</v>
      </c>
      <c r="E267" s="79">
        <v>55.12</v>
      </c>
      <c r="F267" s="80">
        <v>5</v>
      </c>
      <c r="G267" s="108">
        <v>13</v>
      </c>
      <c r="H267" s="81">
        <f t="shared" si="4"/>
        <v>11.02</v>
      </c>
    </row>
    <row r="268" spans="1:8" ht="13" x14ac:dyDescent="0.3">
      <c r="A268" s="77" t="s">
        <v>448</v>
      </c>
      <c r="B268" s="77" t="s">
        <v>449</v>
      </c>
      <c r="C268" s="77" t="s">
        <v>450</v>
      </c>
      <c r="D268" s="78">
        <v>100</v>
      </c>
      <c r="E268" s="79">
        <v>2227.48</v>
      </c>
      <c r="F268" s="80">
        <v>50</v>
      </c>
      <c r="G268" s="108"/>
      <c r="H268" s="81">
        <f t="shared" si="4"/>
        <v>44.55</v>
      </c>
    </row>
    <row r="269" spans="1:8" ht="13" x14ac:dyDescent="0.3">
      <c r="A269" s="77" t="s">
        <v>451</v>
      </c>
      <c r="B269" s="77" t="s">
        <v>452</v>
      </c>
      <c r="C269" s="77" t="s">
        <v>453</v>
      </c>
      <c r="D269" s="78">
        <v>50</v>
      </c>
      <c r="E269" s="79">
        <v>72.959999999999994</v>
      </c>
      <c r="F269" s="80">
        <v>4</v>
      </c>
      <c r="G269" s="108">
        <v>2</v>
      </c>
      <c r="H269" s="81">
        <f t="shared" si="4"/>
        <v>18.239999999999998</v>
      </c>
    </row>
    <row r="270" spans="1:8" ht="13" x14ac:dyDescent="0.3">
      <c r="A270" s="77" t="s">
        <v>451</v>
      </c>
      <c r="B270" s="77" t="s">
        <v>452</v>
      </c>
      <c r="C270" s="77" t="s">
        <v>453</v>
      </c>
      <c r="D270" s="78">
        <v>100</v>
      </c>
      <c r="E270" s="79">
        <v>6.52</v>
      </c>
      <c r="F270" s="80">
        <v>1</v>
      </c>
      <c r="G270" s="108"/>
      <c r="H270" s="81">
        <f t="shared" si="4"/>
        <v>6.52</v>
      </c>
    </row>
    <row r="271" spans="1:8" ht="13" x14ac:dyDescent="0.3">
      <c r="A271" s="77" t="s">
        <v>454</v>
      </c>
      <c r="B271" s="77" t="s">
        <v>452</v>
      </c>
      <c r="C271" s="77" t="s">
        <v>453</v>
      </c>
      <c r="D271" s="78">
        <v>50</v>
      </c>
      <c r="E271" s="79">
        <v>72.959999999999994</v>
      </c>
      <c r="F271" s="80">
        <v>4</v>
      </c>
      <c r="G271" s="108">
        <v>2</v>
      </c>
      <c r="H271" s="81">
        <f t="shared" si="4"/>
        <v>18.239999999999998</v>
      </c>
    </row>
    <row r="272" spans="1:8" ht="13" x14ac:dyDescent="0.3">
      <c r="A272" s="77" t="s">
        <v>454</v>
      </c>
      <c r="B272" s="77" t="s">
        <v>452</v>
      </c>
      <c r="C272" s="77" t="s">
        <v>453</v>
      </c>
      <c r="D272" s="78">
        <v>100</v>
      </c>
      <c r="E272" s="79">
        <v>6.52</v>
      </c>
      <c r="F272" s="80">
        <v>1</v>
      </c>
      <c r="G272" s="108"/>
      <c r="H272" s="81">
        <f t="shared" si="4"/>
        <v>6.52</v>
      </c>
    </row>
    <row r="273" spans="1:8" ht="13" x14ac:dyDescent="0.3">
      <c r="A273" s="77" t="s">
        <v>455</v>
      </c>
      <c r="B273" s="77" t="s">
        <v>456</v>
      </c>
      <c r="C273" s="77" t="s">
        <v>457</v>
      </c>
      <c r="D273" s="78">
        <v>50</v>
      </c>
      <c r="E273" s="79">
        <v>2218.1</v>
      </c>
      <c r="F273" s="80">
        <v>117</v>
      </c>
      <c r="G273" s="108">
        <v>1655</v>
      </c>
      <c r="H273" s="81">
        <f t="shared" si="4"/>
        <v>18.96</v>
      </c>
    </row>
    <row r="274" spans="1:8" ht="13" x14ac:dyDescent="0.3">
      <c r="A274" s="77" t="s">
        <v>455</v>
      </c>
      <c r="B274" s="77" t="s">
        <v>456</v>
      </c>
      <c r="C274" s="77" t="s">
        <v>457</v>
      </c>
      <c r="D274" s="78">
        <v>100</v>
      </c>
      <c r="E274" s="79">
        <v>5034447.29</v>
      </c>
      <c r="F274" s="80">
        <v>3590</v>
      </c>
      <c r="G274" s="108"/>
      <c r="H274" s="81">
        <f t="shared" si="4"/>
        <v>1402.35</v>
      </c>
    </row>
    <row r="275" spans="1:8" ht="13" x14ac:dyDescent="0.3">
      <c r="A275" s="77" t="s">
        <v>458</v>
      </c>
      <c r="B275" s="77" t="s">
        <v>459</v>
      </c>
      <c r="C275" s="77" t="s">
        <v>460</v>
      </c>
      <c r="D275" s="78">
        <v>100</v>
      </c>
      <c r="E275" s="79">
        <v>459.72</v>
      </c>
      <c r="F275" s="80">
        <v>13</v>
      </c>
      <c r="G275" s="80">
        <v>5</v>
      </c>
      <c r="H275" s="81">
        <f t="shared" si="4"/>
        <v>35.36</v>
      </c>
    </row>
    <row r="276" spans="1:8" ht="13" x14ac:dyDescent="0.3">
      <c r="A276" s="77" t="s">
        <v>461</v>
      </c>
      <c r="B276" s="77" t="s">
        <v>462</v>
      </c>
      <c r="C276" s="77" t="s">
        <v>463</v>
      </c>
      <c r="D276" s="78">
        <v>50</v>
      </c>
      <c r="E276" s="79">
        <v>416.24</v>
      </c>
      <c r="F276" s="80">
        <v>21</v>
      </c>
      <c r="G276" s="108">
        <v>6</v>
      </c>
      <c r="H276" s="81">
        <f t="shared" si="4"/>
        <v>19.82</v>
      </c>
    </row>
    <row r="277" spans="1:8" ht="13" x14ac:dyDescent="0.3">
      <c r="A277" s="77" t="s">
        <v>461</v>
      </c>
      <c r="B277" s="77" t="s">
        <v>462</v>
      </c>
      <c r="C277" s="77" t="s">
        <v>463</v>
      </c>
      <c r="D277" s="78">
        <v>100</v>
      </c>
      <c r="E277" s="79">
        <v>32.700000000000003</v>
      </c>
      <c r="F277" s="80">
        <v>5</v>
      </c>
      <c r="G277" s="108"/>
      <c r="H277" s="81">
        <f t="shared" si="4"/>
        <v>6.54</v>
      </c>
    </row>
    <row r="278" spans="1:8" ht="13" x14ac:dyDescent="0.3">
      <c r="A278" s="77" t="s">
        <v>464</v>
      </c>
      <c r="B278" s="77" t="s">
        <v>465</v>
      </c>
      <c r="C278" s="77" t="s">
        <v>466</v>
      </c>
      <c r="D278" s="78">
        <v>50</v>
      </c>
      <c r="E278" s="79">
        <v>129.18</v>
      </c>
      <c r="F278" s="80">
        <v>11</v>
      </c>
      <c r="G278" s="108">
        <v>5</v>
      </c>
      <c r="H278" s="81">
        <f t="shared" si="4"/>
        <v>11.74</v>
      </c>
    </row>
    <row r="279" spans="1:8" ht="13" x14ac:dyDescent="0.3">
      <c r="A279" s="77" t="s">
        <v>464</v>
      </c>
      <c r="B279" s="77" t="s">
        <v>465</v>
      </c>
      <c r="C279" s="77" t="s">
        <v>466</v>
      </c>
      <c r="D279" s="78">
        <v>100</v>
      </c>
      <c r="E279" s="79">
        <v>132.86000000000001</v>
      </c>
      <c r="F279" s="80">
        <v>1</v>
      </c>
      <c r="G279" s="108"/>
      <c r="H279" s="81">
        <f t="shared" si="4"/>
        <v>132.86000000000001</v>
      </c>
    </row>
    <row r="280" spans="1:8" ht="13" x14ac:dyDescent="0.3">
      <c r="A280" s="77" t="s">
        <v>467</v>
      </c>
      <c r="B280" s="77" t="s">
        <v>468</v>
      </c>
      <c r="C280" s="77" t="s">
        <v>469</v>
      </c>
      <c r="D280" s="78">
        <v>50</v>
      </c>
      <c r="E280" s="79">
        <v>425.65</v>
      </c>
      <c r="F280" s="80">
        <v>11</v>
      </c>
      <c r="G280" s="108">
        <v>13</v>
      </c>
      <c r="H280" s="81">
        <f t="shared" si="4"/>
        <v>38.700000000000003</v>
      </c>
    </row>
    <row r="281" spans="1:8" ht="13" x14ac:dyDescent="0.3">
      <c r="A281" s="77" t="s">
        <v>467</v>
      </c>
      <c r="B281" s="77" t="s">
        <v>468</v>
      </c>
      <c r="C281" s="77" t="s">
        <v>469</v>
      </c>
      <c r="D281" s="78">
        <v>100</v>
      </c>
      <c r="E281" s="79">
        <v>19348.810000000001</v>
      </c>
      <c r="F281" s="80">
        <v>17</v>
      </c>
      <c r="G281" s="108"/>
      <c r="H281" s="81">
        <f t="shared" si="4"/>
        <v>1138.17</v>
      </c>
    </row>
    <row r="282" spans="1:8" ht="13" x14ac:dyDescent="0.3">
      <c r="A282" s="77" t="s">
        <v>470</v>
      </c>
      <c r="B282" s="77" t="s">
        <v>471</v>
      </c>
      <c r="C282" s="77" t="s">
        <v>472</v>
      </c>
      <c r="D282" s="78">
        <v>50</v>
      </c>
      <c r="E282" s="79">
        <v>193.9</v>
      </c>
      <c r="F282" s="80">
        <v>9</v>
      </c>
      <c r="G282" s="108">
        <v>4</v>
      </c>
      <c r="H282" s="81">
        <f t="shared" si="4"/>
        <v>21.54</v>
      </c>
    </row>
    <row r="283" spans="1:8" ht="13" x14ac:dyDescent="0.3">
      <c r="A283" s="77" t="s">
        <v>470</v>
      </c>
      <c r="B283" s="77" t="s">
        <v>471</v>
      </c>
      <c r="C283" s="77" t="s">
        <v>472</v>
      </c>
      <c r="D283" s="78">
        <v>100</v>
      </c>
      <c r="E283" s="79">
        <v>14.52</v>
      </c>
      <c r="F283" s="80">
        <v>4</v>
      </c>
      <c r="G283" s="108"/>
      <c r="H283" s="81">
        <f t="shared" si="4"/>
        <v>3.63</v>
      </c>
    </row>
    <row r="284" spans="1:8" ht="13" x14ac:dyDescent="0.3">
      <c r="A284" s="77" t="s">
        <v>473</v>
      </c>
      <c r="B284" s="77" t="s">
        <v>474</v>
      </c>
      <c r="C284" s="77" t="s">
        <v>475</v>
      </c>
      <c r="D284" s="78">
        <v>50</v>
      </c>
      <c r="E284" s="79">
        <v>332.84</v>
      </c>
      <c r="F284" s="80">
        <v>16</v>
      </c>
      <c r="G284" s="108">
        <v>12</v>
      </c>
      <c r="H284" s="81">
        <f t="shared" si="4"/>
        <v>20.8</v>
      </c>
    </row>
    <row r="285" spans="1:8" ht="13" x14ac:dyDescent="0.3">
      <c r="A285" s="77" t="s">
        <v>473</v>
      </c>
      <c r="B285" s="77" t="s">
        <v>474</v>
      </c>
      <c r="C285" s="77" t="s">
        <v>475</v>
      </c>
      <c r="D285" s="78">
        <v>100</v>
      </c>
      <c r="E285" s="79">
        <v>19263.09</v>
      </c>
      <c r="F285" s="80">
        <v>54</v>
      </c>
      <c r="G285" s="108"/>
      <c r="H285" s="81">
        <f t="shared" si="4"/>
        <v>356.72</v>
      </c>
    </row>
    <row r="286" spans="1:8" ht="13" x14ac:dyDescent="0.3">
      <c r="A286" s="77" t="s">
        <v>476</v>
      </c>
      <c r="B286" s="77" t="s">
        <v>477</v>
      </c>
      <c r="C286" s="77" t="s">
        <v>478</v>
      </c>
      <c r="D286" s="78">
        <v>50</v>
      </c>
      <c r="E286" s="79">
        <v>93.52</v>
      </c>
      <c r="F286" s="80">
        <v>3</v>
      </c>
      <c r="G286" s="80">
        <v>1</v>
      </c>
      <c r="H286" s="81">
        <f t="shared" si="4"/>
        <v>31.17</v>
      </c>
    </row>
    <row r="287" spans="1:8" ht="13" x14ac:dyDescent="0.3">
      <c r="A287" s="77" t="s">
        <v>479</v>
      </c>
      <c r="B287" s="77" t="s">
        <v>480</v>
      </c>
      <c r="C287" s="77" t="s">
        <v>481</v>
      </c>
      <c r="D287" s="78">
        <v>50</v>
      </c>
      <c r="E287" s="79">
        <v>15.51</v>
      </c>
      <c r="F287" s="80">
        <v>1</v>
      </c>
      <c r="G287" s="108">
        <v>692</v>
      </c>
      <c r="H287" s="81">
        <f t="shared" si="4"/>
        <v>15.51</v>
      </c>
    </row>
    <row r="288" spans="1:8" ht="13" x14ac:dyDescent="0.3">
      <c r="A288" s="77" t="s">
        <v>479</v>
      </c>
      <c r="B288" s="77" t="s">
        <v>480</v>
      </c>
      <c r="C288" s="77" t="s">
        <v>481</v>
      </c>
      <c r="D288" s="78">
        <v>100</v>
      </c>
      <c r="E288" s="79">
        <v>3234675.55</v>
      </c>
      <c r="F288" s="80">
        <v>1387</v>
      </c>
      <c r="G288" s="108"/>
      <c r="H288" s="81">
        <f t="shared" si="4"/>
        <v>2332.14</v>
      </c>
    </row>
    <row r="289" spans="1:8" ht="13" x14ac:dyDescent="0.3">
      <c r="A289" s="77" t="s">
        <v>482</v>
      </c>
      <c r="B289" s="77" t="s">
        <v>483</v>
      </c>
      <c r="C289" s="77" t="s">
        <v>484</v>
      </c>
      <c r="D289" s="78">
        <v>50</v>
      </c>
      <c r="E289" s="79">
        <v>215.37</v>
      </c>
      <c r="F289" s="80">
        <v>9</v>
      </c>
      <c r="G289" s="108">
        <v>149</v>
      </c>
      <c r="H289" s="81">
        <f t="shared" si="4"/>
        <v>23.93</v>
      </c>
    </row>
    <row r="290" spans="1:8" ht="13" x14ac:dyDescent="0.3">
      <c r="A290" s="77" t="s">
        <v>482</v>
      </c>
      <c r="B290" s="77" t="s">
        <v>483</v>
      </c>
      <c r="C290" s="77" t="s">
        <v>484</v>
      </c>
      <c r="D290" s="78">
        <v>100</v>
      </c>
      <c r="E290" s="79">
        <v>183979.29</v>
      </c>
      <c r="F290" s="80">
        <v>501</v>
      </c>
      <c r="G290" s="108"/>
      <c r="H290" s="81">
        <f t="shared" si="4"/>
        <v>367.22</v>
      </c>
    </row>
    <row r="291" spans="1:8" ht="13" x14ac:dyDescent="0.3">
      <c r="A291" s="77" t="s">
        <v>485</v>
      </c>
      <c r="B291" s="77" t="s">
        <v>486</v>
      </c>
      <c r="C291" s="77" t="s">
        <v>487</v>
      </c>
      <c r="D291" s="78">
        <v>50</v>
      </c>
      <c r="E291" s="79">
        <v>395.89</v>
      </c>
      <c r="F291" s="80">
        <v>36</v>
      </c>
      <c r="G291" s="108">
        <v>807</v>
      </c>
      <c r="H291" s="81">
        <f t="shared" si="4"/>
        <v>11</v>
      </c>
    </row>
    <row r="292" spans="1:8" ht="13" x14ac:dyDescent="0.3">
      <c r="A292" s="77" t="s">
        <v>485</v>
      </c>
      <c r="B292" s="77" t="s">
        <v>486</v>
      </c>
      <c r="C292" s="77" t="s">
        <v>487</v>
      </c>
      <c r="D292" s="78">
        <v>100</v>
      </c>
      <c r="E292" s="79">
        <v>1575489.56</v>
      </c>
      <c r="F292" s="80">
        <v>1571</v>
      </c>
      <c r="G292" s="108"/>
      <c r="H292" s="81">
        <f t="shared" si="4"/>
        <v>1002.86</v>
      </c>
    </row>
    <row r="293" spans="1:8" ht="13" x14ac:dyDescent="0.3">
      <c r="A293" s="77" t="s">
        <v>488</v>
      </c>
      <c r="B293" s="77" t="s">
        <v>489</v>
      </c>
      <c r="C293" s="77" t="s">
        <v>490</v>
      </c>
      <c r="D293" s="78">
        <v>100</v>
      </c>
      <c r="E293" s="79">
        <v>1051.19</v>
      </c>
      <c r="F293" s="80">
        <v>37</v>
      </c>
      <c r="G293" s="80">
        <v>11</v>
      </c>
      <c r="H293" s="81">
        <f t="shared" si="4"/>
        <v>28.41</v>
      </c>
    </row>
    <row r="294" spans="1:8" ht="13" x14ac:dyDescent="0.3">
      <c r="A294" s="77" t="s">
        <v>491</v>
      </c>
      <c r="B294" s="77" t="s">
        <v>492</v>
      </c>
      <c r="C294" s="77" t="s">
        <v>493</v>
      </c>
      <c r="D294" s="78">
        <v>100</v>
      </c>
      <c r="E294" s="79">
        <v>279618.57</v>
      </c>
      <c r="F294" s="80">
        <v>1142</v>
      </c>
      <c r="G294" s="80">
        <v>613</v>
      </c>
      <c r="H294" s="81">
        <f t="shared" si="4"/>
        <v>244.85</v>
      </c>
    </row>
    <row r="295" spans="1:8" ht="13" x14ac:dyDescent="0.3">
      <c r="A295" s="77" t="s">
        <v>494</v>
      </c>
      <c r="B295" s="77" t="s">
        <v>495</v>
      </c>
      <c r="C295" s="77" t="s">
        <v>493</v>
      </c>
      <c r="D295" s="78">
        <v>100</v>
      </c>
      <c r="E295" s="79">
        <v>279618.57</v>
      </c>
      <c r="F295" s="80">
        <v>1142</v>
      </c>
      <c r="G295" s="80">
        <v>613</v>
      </c>
      <c r="H295" s="81">
        <f t="shared" si="4"/>
        <v>244.85</v>
      </c>
    </row>
    <row r="296" spans="1:8" ht="13" x14ac:dyDescent="0.3">
      <c r="A296" s="72" t="s">
        <v>496</v>
      </c>
      <c r="B296" s="73" t="s">
        <v>497</v>
      </c>
      <c r="C296" s="73" t="s">
        <v>498</v>
      </c>
      <c r="D296" s="83" t="s">
        <v>499</v>
      </c>
      <c r="E296" s="87">
        <f>SUM(E297+E298)</f>
        <v>4982651.37</v>
      </c>
      <c r="F296" s="88">
        <f>SUM(F297+F298)</f>
        <v>40310</v>
      </c>
      <c r="G296" s="88">
        <v>18309</v>
      </c>
      <c r="H296" s="75">
        <f t="shared" si="4"/>
        <v>123.61</v>
      </c>
    </row>
    <row r="297" spans="1:8" ht="13" x14ac:dyDescent="0.3">
      <c r="A297" s="77" t="s">
        <v>496</v>
      </c>
      <c r="B297" s="77" t="s">
        <v>497</v>
      </c>
      <c r="C297" s="77" t="s">
        <v>498</v>
      </c>
      <c r="D297" s="78">
        <v>75</v>
      </c>
      <c r="E297" s="79">
        <v>1331.44</v>
      </c>
      <c r="F297" s="80">
        <v>74</v>
      </c>
      <c r="G297" s="108">
        <v>18309</v>
      </c>
      <c r="H297" s="81">
        <f t="shared" si="4"/>
        <v>17.989999999999998</v>
      </c>
    </row>
    <row r="298" spans="1:8" ht="13" x14ac:dyDescent="0.3">
      <c r="A298" s="77" t="s">
        <v>496</v>
      </c>
      <c r="B298" s="77" t="s">
        <v>497</v>
      </c>
      <c r="C298" s="77" t="s">
        <v>498</v>
      </c>
      <c r="D298" s="78">
        <v>100</v>
      </c>
      <c r="E298" s="79">
        <v>4981319.93</v>
      </c>
      <c r="F298" s="80">
        <v>40236</v>
      </c>
      <c r="G298" s="108"/>
      <c r="H298" s="81">
        <f t="shared" si="4"/>
        <v>123.8</v>
      </c>
    </row>
    <row r="299" spans="1:8" ht="13" x14ac:dyDescent="0.3">
      <c r="A299" s="77" t="s">
        <v>500</v>
      </c>
      <c r="B299" s="77" t="s">
        <v>501</v>
      </c>
      <c r="C299" s="77" t="s">
        <v>502</v>
      </c>
      <c r="D299" s="78">
        <v>75</v>
      </c>
      <c r="E299" s="79">
        <v>1331.44</v>
      </c>
      <c r="F299" s="80">
        <v>74</v>
      </c>
      <c r="G299" s="80">
        <v>35</v>
      </c>
      <c r="H299" s="81">
        <f t="shared" si="4"/>
        <v>17.989999999999998</v>
      </c>
    </row>
    <row r="300" spans="1:8" ht="13" x14ac:dyDescent="0.3">
      <c r="A300" s="77" t="s">
        <v>503</v>
      </c>
      <c r="B300" s="77" t="s">
        <v>504</v>
      </c>
      <c r="C300" s="77" t="s">
        <v>505</v>
      </c>
      <c r="D300" s="78">
        <v>75</v>
      </c>
      <c r="E300" s="79">
        <v>1121.03</v>
      </c>
      <c r="F300" s="80">
        <v>71</v>
      </c>
      <c r="G300" s="80">
        <v>33</v>
      </c>
      <c r="H300" s="81">
        <f t="shared" si="4"/>
        <v>15.79</v>
      </c>
    </row>
    <row r="301" spans="1:8" ht="13" x14ac:dyDescent="0.3">
      <c r="A301" s="77" t="s">
        <v>506</v>
      </c>
      <c r="B301" s="77" t="s">
        <v>507</v>
      </c>
      <c r="C301" s="77" t="s">
        <v>508</v>
      </c>
      <c r="D301" s="78">
        <v>75</v>
      </c>
      <c r="E301" s="79">
        <v>210.41</v>
      </c>
      <c r="F301" s="80">
        <v>3</v>
      </c>
      <c r="G301" s="80">
        <v>2</v>
      </c>
      <c r="H301" s="81">
        <f t="shared" si="4"/>
        <v>70.14</v>
      </c>
    </row>
    <row r="302" spans="1:8" ht="13" x14ac:dyDescent="0.3">
      <c r="A302" s="77" t="s">
        <v>509</v>
      </c>
      <c r="B302" s="77" t="s">
        <v>510</v>
      </c>
      <c r="C302" s="77" t="s">
        <v>511</v>
      </c>
      <c r="D302" s="78">
        <v>100</v>
      </c>
      <c r="E302" s="79">
        <v>1061109.3899999999</v>
      </c>
      <c r="F302" s="80">
        <v>9874</v>
      </c>
      <c r="G302" s="80">
        <v>5699</v>
      </c>
      <c r="H302" s="81">
        <f t="shared" si="4"/>
        <v>107.46</v>
      </c>
    </row>
    <row r="303" spans="1:8" ht="13" x14ac:dyDescent="0.3">
      <c r="A303" s="77" t="s">
        <v>512</v>
      </c>
      <c r="B303" s="77" t="s">
        <v>513</v>
      </c>
      <c r="C303" s="77" t="s">
        <v>514</v>
      </c>
      <c r="D303" s="78">
        <v>100</v>
      </c>
      <c r="E303" s="79">
        <v>1061005.56</v>
      </c>
      <c r="F303" s="80">
        <v>9857</v>
      </c>
      <c r="G303" s="80">
        <v>5687</v>
      </c>
      <c r="H303" s="81">
        <f t="shared" si="4"/>
        <v>107.64</v>
      </c>
    </row>
    <row r="304" spans="1:8" ht="13" x14ac:dyDescent="0.3">
      <c r="A304" s="77" t="s">
        <v>515</v>
      </c>
      <c r="B304" s="77" t="s">
        <v>516</v>
      </c>
      <c r="C304" s="77" t="s">
        <v>517</v>
      </c>
      <c r="D304" s="78">
        <v>100</v>
      </c>
      <c r="E304" s="79">
        <v>103.83</v>
      </c>
      <c r="F304" s="80">
        <v>17</v>
      </c>
      <c r="G304" s="80">
        <v>13</v>
      </c>
      <c r="H304" s="81">
        <f t="shared" si="4"/>
        <v>6.11</v>
      </c>
    </row>
    <row r="305" spans="1:8" ht="13" x14ac:dyDescent="0.3">
      <c r="A305" s="77" t="s">
        <v>518</v>
      </c>
      <c r="B305" s="77" t="s">
        <v>519</v>
      </c>
      <c r="C305" s="77" t="s">
        <v>520</v>
      </c>
      <c r="D305" s="78">
        <v>100</v>
      </c>
      <c r="E305" s="79">
        <v>3106294.36</v>
      </c>
      <c r="F305" s="80">
        <v>29081</v>
      </c>
      <c r="G305" s="80">
        <v>12406</v>
      </c>
      <c r="H305" s="81">
        <f t="shared" si="4"/>
        <v>106.82</v>
      </c>
    </row>
    <row r="306" spans="1:8" ht="13" x14ac:dyDescent="0.3">
      <c r="A306" s="77" t="s">
        <v>521</v>
      </c>
      <c r="B306" s="77" t="s">
        <v>522</v>
      </c>
      <c r="C306" s="77" t="s">
        <v>520</v>
      </c>
      <c r="D306" s="78">
        <v>100</v>
      </c>
      <c r="E306" s="79">
        <v>3106294.36</v>
      </c>
      <c r="F306" s="80">
        <v>29081</v>
      </c>
      <c r="G306" s="80">
        <v>12406</v>
      </c>
      <c r="H306" s="81">
        <f t="shared" si="4"/>
        <v>106.82</v>
      </c>
    </row>
    <row r="307" spans="1:8" ht="13" x14ac:dyDescent="0.3">
      <c r="A307" s="77" t="s">
        <v>523</v>
      </c>
      <c r="B307" s="77" t="s">
        <v>524</v>
      </c>
      <c r="C307" s="77" t="s">
        <v>525</v>
      </c>
      <c r="D307" s="78">
        <v>100</v>
      </c>
      <c r="E307" s="79">
        <v>813916.18</v>
      </c>
      <c r="F307" s="80">
        <v>1281</v>
      </c>
      <c r="G307" s="80">
        <v>295</v>
      </c>
      <c r="H307" s="81">
        <f t="shared" si="4"/>
        <v>635.38</v>
      </c>
    </row>
    <row r="308" spans="1:8" ht="13" x14ac:dyDescent="0.3">
      <c r="A308" s="77" t="s">
        <v>526</v>
      </c>
      <c r="B308" s="77" t="s">
        <v>527</v>
      </c>
      <c r="C308" s="77" t="s">
        <v>525</v>
      </c>
      <c r="D308" s="78">
        <v>100</v>
      </c>
      <c r="E308" s="79">
        <v>813916.18</v>
      </c>
      <c r="F308" s="80">
        <v>1281</v>
      </c>
      <c r="G308" s="80">
        <v>295</v>
      </c>
      <c r="H308" s="81">
        <f t="shared" si="4"/>
        <v>635.38</v>
      </c>
    </row>
    <row r="309" spans="1:8" ht="26" x14ac:dyDescent="0.3">
      <c r="A309" s="72" t="s">
        <v>528</v>
      </c>
      <c r="B309" s="73" t="s">
        <v>529</v>
      </c>
      <c r="C309" s="73" t="s">
        <v>530</v>
      </c>
      <c r="D309" s="83" t="s">
        <v>531</v>
      </c>
      <c r="E309" s="87">
        <f>SUM(E310+E311+E312)</f>
        <v>5240593.3600000003</v>
      </c>
      <c r="F309" s="88">
        <f>SUM(F310+F311+F312)</f>
        <v>206688</v>
      </c>
      <c r="G309" s="88">
        <v>82421</v>
      </c>
      <c r="H309" s="75">
        <f t="shared" si="4"/>
        <v>25.36</v>
      </c>
    </row>
    <row r="310" spans="1:8" ht="13" x14ac:dyDescent="0.3">
      <c r="A310" s="77" t="s">
        <v>528</v>
      </c>
      <c r="B310" s="77" t="s">
        <v>529</v>
      </c>
      <c r="C310" s="77" t="s">
        <v>530</v>
      </c>
      <c r="D310" s="78">
        <v>50</v>
      </c>
      <c r="E310" s="79">
        <v>8654.69</v>
      </c>
      <c r="F310" s="80">
        <v>1083</v>
      </c>
      <c r="G310" s="108">
        <v>82421</v>
      </c>
      <c r="H310" s="81">
        <f t="shared" si="4"/>
        <v>7.99</v>
      </c>
    </row>
    <row r="311" spans="1:8" ht="13" x14ac:dyDescent="0.3">
      <c r="A311" s="77" t="s">
        <v>528</v>
      </c>
      <c r="B311" s="77" t="s">
        <v>529</v>
      </c>
      <c r="C311" s="77" t="s">
        <v>530</v>
      </c>
      <c r="D311" s="78">
        <v>75</v>
      </c>
      <c r="E311" s="79">
        <v>3469552.64</v>
      </c>
      <c r="F311" s="80">
        <v>149470</v>
      </c>
      <c r="G311" s="108"/>
      <c r="H311" s="81">
        <f t="shared" si="4"/>
        <v>23.21</v>
      </c>
    </row>
    <row r="312" spans="1:8" ht="13" x14ac:dyDescent="0.3">
      <c r="A312" s="77" t="s">
        <v>528</v>
      </c>
      <c r="B312" s="77" t="s">
        <v>529</v>
      </c>
      <c r="C312" s="77" t="s">
        <v>530</v>
      </c>
      <c r="D312" s="78">
        <v>100</v>
      </c>
      <c r="E312" s="79">
        <v>1762386.03</v>
      </c>
      <c r="F312" s="80">
        <v>56135</v>
      </c>
      <c r="G312" s="108"/>
      <c r="H312" s="81">
        <f t="shared" si="4"/>
        <v>31.4</v>
      </c>
    </row>
    <row r="313" spans="1:8" ht="13" x14ac:dyDescent="0.3">
      <c r="A313" s="77" t="s">
        <v>532</v>
      </c>
      <c r="B313" s="77" t="s">
        <v>533</v>
      </c>
      <c r="C313" s="77" t="s">
        <v>534</v>
      </c>
      <c r="D313" s="78">
        <v>100</v>
      </c>
      <c r="E313" s="79">
        <v>7781.75</v>
      </c>
      <c r="F313" s="80">
        <v>1242</v>
      </c>
      <c r="G313" s="80">
        <v>1038</v>
      </c>
      <c r="H313" s="81">
        <f t="shared" si="4"/>
        <v>6.27</v>
      </c>
    </row>
    <row r="314" spans="1:8" ht="13" x14ac:dyDescent="0.3">
      <c r="A314" s="77" t="s">
        <v>535</v>
      </c>
      <c r="B314" s="77" t="s">
        <v>536</v>
      </c>
      <c r="C314" s="77" t="s">
        <v>537</v>
      </c>
      <c r="D314" s="78">
        <v>100</v>
      </c>
      <c r="E314" s="79">
        <v>42007.62</v>
      </c>
      <c r="F314" s="80">
        <v>6065</v>
      </c>
      <c r="G314" s="80">
        <v>5028</v>
      </c>
      <c r="H314" s="81">
        <f t="shared" si="4"/>
        <v>6.93</v>
      </c>
    </row>
    <row r="315" spans="1:8" ht="13" x14ac:dyDescent="0.3">
      <c r="A315" s="77" t="s">
        <v>538</v>
      </c>
      <c r="B315" s="77" t="s">
        <v>539</v>
      </c>
      <c r="C315" s="77" t="s">
        <v>540</v>
      </c>
      <c r="D315" s="78">
        <v>100</v>
      </c>
      <c r="E315" s="79">
        <v>3106.51</v>
      </c>
      <c r="F315" s="80">
        <v>515</v>
      </c>
      <c r="G315" s="80">
        <v>441</v>
      </c>
      <c r="H315" s="81">
        <f t="shared" si="4"/>
        <v>6.03</v>
      </c>
    </row>
    <row r="316" spans="1:8" ht="13" x14ac:dyDescent="0.3">
      <c r="A316" s="77" t="s">
        <v>541</v>
      </c>
      <c r="B316" s="77" t="s">
        <v>542</v>
      </c>
      <c r="C316" s="77" t="s">
        <v>543</v>
      </c>
      <c r="D316" s="78">
        <v>100</v>
      </c>
      <c r="E316" s="79">
        <v>121408.29</v>
      </c>
      <c r="F316" s="80">
        <v>17623</v>
      </c>
      <c r="G316" s="80">
        <v>14149</v>
      </c>
      <c r="H316" s="81">
        <f t="shared" si="4"/>
        <v>6.89</v>
      </c>
    </row>
    <row r="317" spans="1:8" ht="13" x14ac:dyDescent="0.3">
      <c r="A317" s="77" t="s">
        <v>544</v>
      </c>
      <c r="B317" s="77" t="s">
        <v>545</v>
      </c>
      <c r="C317" s="77" t="s">
        <v>546</v>
      </c>
      <c r="D317" s="78">
        <v>100</v>
      </c>
      <c r="E317" s="79">
        <v>397.1</v>
      </c>
      <c r="F317" s="80">
        <v>71</v>
      </c>
      <c r="G317" s="80">
        <v>69</v>
      </c>
      <c r="H317" s="81">
        <f t="shared" si="4"/>
        <v>5.59</v>
      </c>
    </row>
    <row r="318" spans="1:8" ht="13" x14ac:dyDescent="0.3">
      <c r="A318" s="77" t="s">
        <v>547</v>
      </c>
      <c r="B318" s="77" t="s">
        <v>548</v>
      </c>
      <c r="C318" s="77" t="s">
        <v>549</v>
      </c>
      <c r="D318" s="78">
        <v>100</v>
      </c>
      <c r="E318" s="79">
        <v>7.28</v>
      </c>
      <c r="F318" s="80">
        <v>1</v>
      </c>
      <c r="G318" s="80">
        <v>1</v>
      </c>
      <c r="H318" s="81">
        <f t="shared" si="4"/>
        <v>7.28</v>
      </c>
    </row>
    <row r="319" spans="1:8" ht="13" x14ac:dyDescent="0.3">
      <c r="A319" s="77" t="s">
        <v>550</v>
      </c>
      <c r="B319" s="77" t="s">
        <v>551</v>
      </c>
      <c r="C319" s="77" t="s">
        <v>552</v>
      </c>
      <c r="D319" s="78">
        <v>100</v>
      </c>
      <c r="E319" s="79">
        <v>2058.67</v>
      </c>
      <c r="F319" s="80">
        <v>210</v>
      </c>
      <c r="G319" s="80">
        <v>180</v>
      </c>
      <c r="H319" s="81">
        <f t="shared" si="4"/>
        <v>9.8000000000000007</v>
      </c>
    </row>
    <row r="320" spans="1:8" ht="13" x14ac:dyDescent="0.3">
      <c r="A320" s="77" t="s">
        <v>553</v>
      </c>
      <c r="B320" s="77" t="s">
        <v>554</v>
      </c>
      <c r="C320" s="77" t="s">
        <v>555</v>
      </c>
      <c r="D320" s="78">
        <v>100</v>
      </c>
      <c r="E320" s="79">
        <v>75.52</v>
      </c>
      <c r="F320" s="80">
        <v>7</v>
      </c>
      <c r="G320" s="80">
        <v>6</v>
      </c>
      <c r="H320" s="81">
        <f t="shared" si="4"/>
        <v>10.79</v>
      </c>
    </row>
    <row r="321" spans="1:8" ht="13" x14ac:dyDescent="0.3">
      <c r="A321" s="77" t="s">
        <v>556</v>
      </c>
      <c r="B321" s="77" t="s">
        <v>557</v>
      </c>
      <c r="C321" s="77" t="s">
        <v>558</v>
      </c>
      <c r="D321" s="78">
        <v>100</v>
      </c>
      <c r="E321" s="79">
        <v>18019.72</v>
      </c>
      <c r="F321" s="80">
        <v>2082</v>
      </c>
      <c r="G321" s="80">
        <v>1754</v>
      </c>
      <c r="H321" s="81">
        <f t="shared" si="4"/>
        <v>8.66</v>
      </c>
    </row>
    <row r="322" spans="1:8" ht="13" x14ac:dyDescent="0.3">
      <c r="A322" s="77" t="s">
        <v>559</v>
      </c>
      <c r="B322" s="77" t="s">
        <v>560</v>
      </c>
      <c r="C322" s="77" t="s">
        <v>561</v>
      </c>
      <c r="D322" s="78">
        <v>100</v>
      </c>
      <c r="E322" s="79">
        <v>56868.34</v>
      </c>
      <c r="F322" s="80">
        <v>7885</v>
      </c>
      <c r="G322" s="80">
        <v>6501</v>
      </c>
      <c r="H322" s="81">
        <f t="shared" si="4"/>
        <v>7.21</v>
      </c>
    </row>
    <row r="323" spans="1:8" ht="11" customHeight="1" x14ac:dyDescent="0.3">
      <c r="A323" s="77" t="s">
        <v>562</v>
      </c>
      <c r="B323" s="77" t="s">
        <v>563</v>
      </c>
      <c r="C323" s="77" t="s">
        <v>564</v>
      </c>
      <c r="D323" s="78">
        <v>50</v>
      </c>
      <c r="E323" s="79">
        <v>1815.07</v>
      </c>
      <c r="F323" s="80">
        <v>225</v>
      </c>
      <c r="G323" s="108">
        <v>11397</v>
      </c>
      <c r="H323" s="81">
        <f t="shared" si="4"/>
        <v>8.07</v>
      </c>
    </row>
    <row r="324" spans="1:8" ht="13" x14ac:dyDescent="0.3">
      <c r="A324" s="77" t="s">
        <v>562</v>
      </c>
      <c r="B324" s="77" t="s">
        <v>563</v>
      </c>
      <c r="C324" s="77" t="s">
        <v>564</v>
      </c>
      <c r="D324" s="78">
        <v>75</v>
      </c>
      <c r="E324" s="79">
        <v>1350781.49</v>
      </c>
      <c r="F324" s="80">
        <v>41135</v>
      </c>
      <c r="G324" s="108"/>
      <c r="H324" s="81">
        <f t="shared" si="4"/>
        <v>32.840000000000003</v>
      </c>
    </row>
    <row r="325" spans="1:8" ht="13" x14ac:dyDescent="0.3">
      <c r="A325" s="77" t="s">
        <v>562</v>
      </c>
      <c r="B325" s="77" t="s">
        <v>563</v>
      </c>
      <c r="C325" s="77" t="s">
        <v>564</v>
      </c>
      <c r="D325" s="78">
        <v>100</v>
      </c>
      <c r="E325" s="79">
        <v>1061.42</v>
      </c>
      <c r="F325" s="80">
        <v>181</v>
      </c>
      <c r="G325" s="108"/>
      <c r="H325" s="81">
        <f t="shared" si="4"/>
        <v>5.86</v>
      </c>
    </row>
    <row r="326" spans="1:8" ht="13" x14ac:dyDescent="0.3">
      <c r="A326" s="77" t="s">
        <v>565</v>
      </c>
      <c r="B326" s="77" t="s">
        <v>566</v>
      </c>
      <c r="C326" s="77" t="s">
        <v>567</v>
      </c>
      <c r="D326" s="78">
        <v>50</v>
      </c>
      <c r="E326" s="79">
        <v>6824.04</v>
      </c>
      <c r="F326" s="80">
        <v>856</v>
      </c>
      <c r="G326" s="108">
        <v>47464</v>
      </c>
      <c r="H326" s="81">
        <f t="shared" si="4"/>
        <v>7.97</v>
      </c>
    </row>
    <row r="327" spans="1:8" ht="13" x14ac:dyDescent="0.3">
      <c r="A327" s="77" t="s">
        <v>565</v>
      </c>
      <c r="B327" s="77" t="s">
        <v>566</v>
      </c>
      <c r="C327" s="77" t="s">
        <v>567</v>
      </c>
      <c r="D327" s="78">
        <v>75</v>
      </c>
      <c r="E327" s="79">
        <v>2117611.4300000002</v>
      </c>
      <c r="F327" s="80">
        <v>108246</v>
      </c>
      <c r="G327" s="108"/>
      <c r="H327" s="81">
        <f t="shared" si="4"/>
        <v>19.559999999999999</v>
      </c>
    </row>
    <row r="328" spans="1:8" ht="13" x14ac:dyDescent="0.3">
      <c r="A328" s="77" t="s">
        <v>565</v>
      </c>
      <c r="B328" s="77" t="s">
        <v>566</v>
      </c>
      <c r="C328" s="77" t="s">
        <v>567</v>
      </c>
      <c r="D328" s="78">
        <v>100</v>
      </c>
      <c r="E328" s="79">
        <v>251100.31</v>
      </c>
      <c r="F328" s="80">
        <v>18987</v>
      </c>
      <c r="G328" s="108"/>
      <c r="H328" s="81">
        <f t="shared" ref="H328:H391" si="5">ROUND(E328/F328,2)</f>
        <v>13.22</v>
      </c>
    </row>
    <row r="329" spans="1:8" ht="13" x14ac:dyDescent="0.3">
      <c r="A329" s="77" t="s">
        <v>568</v>
      </c>
      <c r="B329" s="77" t="s">
        <v>569</v>
      </c>
      <c r="C329" s="77" t="s">
        <v>570</v>
      </c>
      <c r="D329" s="78">
        <v>50</v>
      </c>
      <c r="E329" s="79">
        <v>15.58</v>
      </c>
      <c r="F329" s="80">
        <v>2</v>
      </c>
      <c r="G329" s="108">
        <v>39</v>
      </c>
      <c r="H329" s="81">
        <f t="shared" si="5"/>
        <v>7.79</v>
      </c>
    </row>
    <row r="330" spans="1:8" ht="13" x14ac:dyDescent="0.3">
      <c r="A330" s="77" t="s">
        <v>568</v>
      </c>
      <c r="B330" s="77" t="s">
        <v>569</v>
      </c>
      <c r="C330" s="77" t="s">
        <v>570</v>
      </c>
      <c r="D330" s="78">
        <v>75</v>
      </c>
      <c r="E330" s="79">
        <v>387.27</v>
      </c>
      <c r="F330" s="80">
        <v>49</v>
      </c>
      <c r="G330" s="108"/>
      <c r="H330" s="81">
        <f t="shared" si="5"/>
        <v>7.9</v>
      </c>
    </row>
    <row r="331" spans="1:8" ht="13" x14ac:dyDescent="0.3">
      <c r="A331" s="77" t="s">
        <v>571</v>
      </c>
      <c r="B331" s="77" t="s">
        <v>572</v>
      </c>
      <c r="C331" s="77" t="s">
        <v>573</v>
      </c>
      <c r="D331" s="78">
        <v>100</v>
      </c>
      <c r="E331" s="79">
        <v>483.5</v>
      </c>
      <c r="F331" s="80">
        <v>41</v>
      </c>
      <c r="G331" s="80">
        <v>22</v>
      </c>
      <c r="H331" s="81">
        <f t="shared" si="5"/>
        <v>11.79</v>
      </c>
    </row>
    <row r="332" spans="1:8" ht="13" x14ac:dyDescent="0.3">
      <c r="A332" s="77" t="s">
        <v>574</v>
      </c>
      <c r="B332" s="77" t="s">
        <v>575</v>
      </c>
      <c r="C332" s="77" t="s">
        <v>576</v>
      </c>
      <c r="D332" s="78">
        <v>100</v>
      </c>
      <c r="E332" s="79">
        <v>1258010</v>
      </c>
      <c r="F332" s="80">
        <v>1225</v>
      </c>
      <c r="G332" s="80">
        <v>362</v>
      </c>
      <c r="H332" s="81">
        <f t="shared" si="5"/>
        <v>1026.95</v>
      </c>
    </row>
    <row r="333" spans="1:8" ht="13" x14ac:dyDescent="0.3">
      <c r="A333" s="77" t="s">
        <v>577</v>
      </c>
      <c r="B333" s="77" t="s">
        <v>578</v>
      </c>
      <c r="C333" s="77" t="s">
        <v>579</v>
      </c>
      <c r="D333" s="78">
        <v>75</v>
      </c>
      <c r="E333" s="79">
        <v>772.45</v>
      </c>
      <c r="F333" s="80">
        <v>40</v>
      </c>
      <c r="G333" s="80">
        <v>16</v>
      </c>
      <c r="H333" s="81">
        <f t="shared" si="5"/>
        <v>19.309999999999999</v>
      </c>
    </row>
    <row r="334" spans="1:8" ht="26" x14ac:dyDescent="0.3">
      <c r="A334" s="72" t="s">
        <v>580</v>
      </c>
      <c r="B334" s="73" t="s">
        <v>581</v>
      </c>
      <c r="C334" s="73" t="s">
        <v>582</v>
      </c>
      <c r="D334" s="83" t="s">
        <v>531</v>
      </c>
      <c r="E334" s="89">
        <f>SUM(E335+E336+E337)</f>
        <v>30438114.950000003</v>
      </c>
      <c r="F334" s="85">
        <f>SUM(F335+F336+F337)</f>
        <v>913490</v>
      </c>
      <c r="G334" s="88">
        <v>217479</v>
      </c>
      <c r="H334" s="75">
        <f t="shared" si="5"/>
        <v>33.32</v>
      </c>
    </row>
    <row r="335" spans="1:8" ht="13" x14ac:dyDescent="0.3">
      <c r="A335" s="77" t="s">
        <v>580</v>
      </c>
      <c r="B335" s="77" t="s">
        <v>581</v>
      </c>
      <c r="C335" s="77" t="s">
        <v>582</v>
      </c>
      <c r="D335" s="78">
        <v>50</v>
      </c>
      <c r="E335" s="79">
        <v>387128.25</v>
      </c>
      <c r="F335" s="80">
        <v>50821</v>
      </c>
      <c r="G335" s="108">
        <v>217479</v>
      </c>
      <c r="H335" s="81">
        <f t="shared" si="5"/>
        <v>7.62</v>
      </c>
    </row>
    <row r="336" spans="1:8" ht="13" x14ac:dyDescent="0.3">
      <c r="A336" s="77" t="s">
        <v>580</v>
      </c>
      <c r="B336" s="77" t="s">
        <v>581</v>
      </c>
      <c r="C336" s="77" t="s">
        <v>582</v>
      </c>
      <c r="D336" s="78">
        <v>75</v>
      </c>
      <c r="E336" s="79">
        <v>2436817.35</v>
      </c>
      <c r="F336" s="80">
        <v>386754</v>
      </c>
      <c r="G336" s="108"/>
      <c r="H336" s="81">
        <f t="shared" si="5"/>
        <v>6.3</v>
      </c>
    </row>
    <row r="337" spans="1:8" ht="13" x14ac:dyDescent="0.3">
      <c r="A337" s="77" t="s">
        <v>580</v>
      </c>
      <c r="B337" s="77" t="s">
        <v>581</v>
      </c>
      <c r="C337" s="77" t="s">
        <v>582</v>
      </c>
      <c r="D337" s="78">
        <v>100</v>
      </c>
      <c r="E337" s="79">
        <v>27614169.350000001</v>
      </c>
      <c r="F337" s="80">
        <v>475915</v>
      </c>
      <c r="G337" s="108"/>
      <c r="H337" s="81">
        <f t="shared" si="5"/>
        <v>58.02</v>
      </c>
    </row>
    <row r="338" spans="1:8" ht="13" x14ac:dyDescent="0.3">
      <c r="A338" s="77" t="s">
        <v>583</v>
      </c>
      <c r="B338" s="77" t="s">
        <v>584</v>
      </c>
      <c r="C338" s="77" t="s">
        <v>585</v>
      </c>
      <c r="D338" s="78">
        <v>75</v>
      </c>
      <c r="E338" s="79">
        <v>414308.05</v>
      </c>
      <c r="F338" s="80">
        <v>145439</v>
      </c>
      <c r="G338" s="108">
        <v>63749</v>
      </c>
      <c r="H338" s="81">
        <f t="shared" si="5"/>
        <v>2.85</v>
      </c>
    </row>
    <row r="339" spans="1:8" ht="13" x14ac:dyDescent="0.3">
      <c r="A339" s="77" t="s">
        <v>583</v>
      </c>
      <c r="B339" s="77" t="s">
        <v>584</v>
      </c>
      <c r="C339" s="77" t="s">
        <v>585</v>
      </c>
      <c r="D339" s="78">
        <v>100</v>
      </c>
      <c r="E339" s="79">
        <v>3489.03</v>
      </c>
      <c r="F339" s="80">
        <v>1283</v>
      </c>
      <c r="G339" s="108"/>
      <c r="H339" s="81">
        <f t="shared" si="5"/>
        <v>2.72</v>
      </c>
    </row>
    <row r="340" spans="1:8" ht="13" x14ac:dyDescent="0.3">
      <c r="A340" s="77" t="s">
        <v>586</v>
      </c>
      <c r="B340" s="77" t="s">
        <v>587</v>
      </c>
      <c r="C340" s="77" t="s">
        <v>588</v>
      </c>
      <c r="D340" s="78">
        <v>75</v>
      </c>
      <c r="E340" s="79">
        <v>145546.26</v>
      </c>
      <c r="F340" s="80">
        <v>21045</v>
      </c>
      <c r="G340" s="108">
        <v>10228</v>
      </c>
      <c r="H340" s="81">
        <f t="shared" si="5"/>
        <v>6.92</v>
      </c>
    </row>
    <row r="341" spans="1:8" ht="13" x14ac:dyDescent="0.3">
      <c r="A341" s="77" t="s">
        <v>586</v>
      </c>
      <c r="B341" s="77" t="s">
        <v>587</v>
      </c>
      <c r="C341" s="77" t="s">
        <v>588</v>
      </c>
      <c r="D341" s="78">
        <v>100</v>
      </c>
      <c r="E341" s="79">
        <v>1564.6</v>
      </c>
      <c r="F341" s="80">
        <v>169</v>
      </c>
      <c r="G341" s="108"/>
      <c r="H341" s="81">
        <f t="shared" si="5"/>
        <v>9.26</v>
      </c>
    </row>
    <row r="342" spans="1:8" ht="13" x14ac:dyDescent="0.3">
      <c r="A342" s="77" t="s">
        <v>589</v>
      </c>
      <c r="B342" s="77" t="s">
        <v>590</v>
      </c>
      <c r="C342" s="77" t="s">
        <v>591</v>
      </c>
      <c r="D342" s="78">
        <v>50</v>
      </c>
      <c r="E342" s="79">
        <v>6183.85</v>
      </c>
      <c r="F342" s="80">
        <v>233</v>
      </c>
      <c r="G342" s="108">
        <v>6508</v>
      </c>
      <c r="H342" s="81">
        <f t="shared" si="5"/>
        <v>26.54</v>
      </c>
    </row>
    <row r="343" spans="1:8" ht="13" x14ac:dyDescent="0.3">
      <c r="A343" s="77" t="s">
        <v>589</v>
      </c>
      <c r="B343" s="77" t="s">
        <v>590</v>
      </c>
      <c r="C343" s="77" t="s">
        <v>591</v>
      </c>
      <c r="D343" s="78">
        <v>75</v>
      </c>
      <c r="E343" s="79">
        <v>246334.78</v>
      </c>
      <c r="F343" s="80">
        <v>10188</v>
      </c>
      <c r="G343" s="108"/>
      <c r="H343" s="81">
        <f t="shared" si="5"/>
        <v>24.18</v>
      </c>
    </row>
    <row r="344" spans="1:8" ht="13" x14ac:dyDescent="0.3">
      <c r="A344" s="77" t="s">
        <v>589</v>
      </c>
      <c r="B344" s="77" t="s">
        <v>590</v>
      </c>
      <c r="C344" s="77" t="s">
        <v>591</v>
      </c>
      <c r="D344" s="78">
        <v>100</v>
      </c>
      <c r="E344" s="79">
        <v>1904708.28</v>
      </c>
      <c r="F344" s="80">
        <v>27081</v>
      </c>
      <c r="G344" s="108"/>
      <c r="H344" s="81">
        <f t="shared" si="5"/>
        <v>70.33</v>
      </c>
    </row>
    <row r="345" spans="1:8" ht="13" x14ac:dyDescent="0.3">
      <c r="A345" s="77" t="s">
        <v>592</v>
      </c>
      <c r="B345" s="77" t="s">
        <v>593</v>
      </c>
      <c r="C345" s="77" t="s">
        <v>594</v>
      </c>
      <c r="D345" s="78">
        <v>50</v>
      </c>
      <c r="E345" s="79">
        <v>374244</v>
      </c>
      <c r="F345" s="80">
        <v>50032</v>
      </c>
      <c r="G345" s="108">
        <v>102937</v>
      </c>
      <c r="H345" s="81">
        <f t="shared" si="5"/>
        <v>7.48</v>
      </c>
    </row>
    <row r="346" spans="1:8" ht="13" x14ac:dyDescent="0.3">
      <c r="A346" s="77" t="s">
        <v>592</v>
      </c>
      <c r="B346" s="77" t="s">
        <v>593</v>
      </c>
      <c r="C346" s="77" t="s">
        <v>594</v>
      </c>
      <c r="D346" s="78">
        <v>75</v>
      </c>
      <c r="E346" s="79">
        <v>380775.63</v>
      </c>
      <c r="F346" s="80">
        <v>21707</v>
      </c>
      <c r="G346" s="108"/>
      <c r="H346" s="81">
        <f t="shared" si="5"/>
        <v>17.54</v>
      </c>
    </row>
    <row r="347" spans="1:8" ht="13" x14ac:dyDescent="0.3">
      <c r="A347" s="77" t="s">
        <v>592</v>
      </c>
      <c r="B347" s="77" t="s">
        <v>593</v>
      </c>
      <c r="C347" s="77" t="s">
        <v>594</v>
      </c>
      <c r="D347" s="78">
        <v>100</v>
      </c>
      <c r="E347" s="79">
        <v>24262017.66</v>
      </c>
      <c r="F347" s="80">
        <v>439724</v>
      </c>
      <c r="G347" s="108"/>
      <c r="H347" s="81">
        <f t="shared" si="5"/>
        <v>55.18</v>
      </c>
    </row>
    <row r="348" spans="1:8" ht="13" x14ac:dyDescent="0.3">
      <c r="A348" s="77" t="s">
        <v>595</v>
      </c>
      <c r="B348" s="77" t="s">
        <v>596</v>
      </c>
      <c r="C348" s="77" t="s">
        <v>597</v>
      </c>
      <c r="D348" s="78">
        <v>50</v>
      </c>
      <c r="E348" s="79">
        <v>6684.82</v>
      </c>
      <c r="F348" s="80">
        <v>554</v>
      </c>
      <c r="G348" s="108">
        <v>1999</v>
      </c>
      <c r="H348" s="81">
        <f t="shared" si="5"/>
        <v>12.07</v>
      </c>
    </row>
    <row r="349" spans="1:8" ht="13" x14ac:dyDescent="0.3">
      <c r="A349" s="77" t="s">
        <v>595</v>
      </c>
      <c r="B349" s="77" t="s">
        <v>596</v>
      </c>
      <c r="C349" s="77" t="s">
        <v>597</v>
      </c>
      <c r="D349" s="78">
        <v>75</v>
      </c>
      <c r="E349" s="79">
        <v>26767.82</v>
      </c>
      <c r="F349" s="80">
        <v>1209</v>
      </c>
      <c r="G349" s="108"/>
      <c r="H349" s="81">
        <f t="shared" si="5"/>
        <v>22.14</v>
      </c>
    </row>
    <row r="350" spans="1:8" ht="13" x14ac:dyDescent="0.3">
      <c r="A350" s="77" t="s">
        <v>595</v>
      </c>
      <c r="B350" s="77" t="s">
        <v>596</v>
      </c>
      <c r="C350" s="77" t="s">
        <v>597</v>
      </c>
      <c r="D350" s="78">
        <v>100</v>
      </c>
      <c r="E350" s="79">
        <v>303226.84999999998</v>
      </c>
      <c r="F350" s="80">
        <v>5186</v>
      </c>
      <c r="G350" s="108"/>
      <c r="H350" s="81">
        <f t="shared" si="5"/>
        <v>58.47</v>
      </c>
    </row>
    <row r="351" spans="1:8" ht="13" x14ac:dyDescent="0.3">
      <c r="A351" s="77" t="s">
        <v>598</v>
      </c>
      <c r="B351" s="77" t="s">
        <v>599</v>
      </c>
      <c r="C351" s="77" t="s">
        <v>600</v>
      </c>
      <c r="D351" s="78">
        <v>75</v>
      </c>
      <c r="E351" s="79">
        <v>7696.55</v>
      </c>
      <c r="F351" s="80">
        <v>268</v>
      </c>
      <c r="G351" s="108">
        <v>131</v>
      </c>
      <c r="H351" s="81">
        <f t="shared" si="5"/>
        <v>28.72</v>
      </c>
    </row>
    <row r="352" spans="1:8" ht="13" x14ac:dyDescent="0.3">
      <c r="A352" s="77" t="s">
        <v>598</v>
      </c>
      <c r="B352" s="77" t="s">
        <v>599</v>
      </c>
      <c r="C352" s="77" t="s">
        <v>600</v>
      </c>
      <c r="D352" s="78">
        <v>100</v>
      </c>
      <c r="E352" s="79">
        <v>923.87</v>
      </c>
      <c r="F352" s="80">
        <v>26</v>
      </c>
      <c r="G352" s="108"/>
      <c r="H352" s="81">
        <f t="shared" si="5"/>
        <v>35.53</v>
      </c>
    </row>
    <row r="353" spans="1:8" ht="13" x14ac:dyDescent="0.3">
      <c r="A353" s="77" t="s">
        <v>601</v>
      </c>
      <c r="B353" s="77" t="s">
        <v>602</v>
      </c>
      <c r="C353" s="77" t="s">
        <v>603</v>
      </c>
      <c r="D353" s="78">
        <v>100</v>
      </c>
      <c r="E353" s="79">
        <v>683547.75</v>
      </c>
      <c r="F353" s="80">
        <v>596</v>
      </c>
      <c r="G353" s="80">
        <v>129</v>
      </c>
      <c r="H353" s="81">
        <f t="shared" si="5"/>
        <v>1146.8900000000001</v>
      </c>
    </row>
    <row r="354" spans="1:8" ht="13" x14ac:dyDescent="0.3">
      <c r="A354" s="77" t="s">
        <v>604</v>
      </c>
      <c r="B354" s="77" t="s">
        <v>605</v>
      </c>
      <c r="C354" s="77" t="s">
        <v>606</v>
      </c>
      <c r="D354" s="78">
        <v>75</v>
      </c>
      <c r="E354" s="79">
        <v>48591.16</v>
      </c>
      <c r="F354" s="80">
        <v>1379</v>
      </c>
      <c r="G354" s="108">
        <v>639</v>
      </c>
      <c r="H354" s="81">
        <f t="shared" si="5"/>
        <v>35.24</v>
      </c>
    </row>
    <row r="355" spans="1:8" ht="13" x14ac:dyDescent="0.3">
      <c r="A355" s="77" t="s">
        <v>604</v>
      </c>
      <c r="B355" s="77" t="s">
        <v>605</v>
      </c>
      <c r="C355" s="77" t="s">
        <v>606</v>
      </c>
      <c r="D355" s="78">
        <v>100</v>
      </c>
      <c r="E355" s="79">
        <v>82.5</v>
      </c>
      <c r="F355" s="80">
        <v>5</v>
      </c>
      <c r="G355" s="108"/>
      <c r="H355" s="81">
        <f t="shared" si="5"/>
        <v>16.5</v>
      </c>
    </row>
    <row r="356" spans="1:8" ht="13" x14ac:dyDescent="0.3">
      <c r="A356" s="77" t="s">
        <v>607</v>
      </c>
      <c r="B356" s="77" t="s">
        <v>608</v>
      </c>
      <c r="C356" s="77" t="s">
        <v>609</v>
      </c>
      <c r="D356" s="78">
        <v>100</v>
      </c>
      <c r="E356" s="79">
        <v>255757.2</v>
      </c>
      <c r="F356" s="80">
        <v>734</v>
      </c>
      <c r="G356" s="80">
        <v>245</v>
      </c>
      <c r="H356" s="81">
        <f t="shared" si="5"/>
        <v>348.44</v>
      </c>
    </row>
    <row r="357" spans="1:8" ht="13" x14ac:dyDescent="0.3">
      <c r="A357" s="77" t="s">
        <v>610</v>
      </c>
      <c r="B357" s="77" t="s">
        <v>611</v>
      </c>
      <c r="C357" s="77" t="s">
        <v>612</v>
      </c>
      <c r="D357" s="78">
        <v>75</v>
      </c>
      <c r="E357" s="79">
        <v>20381.68</v>
      </c>
      <c r="F357" s="80">
        <v>373</v>
      </c>
      <c r="G357" s="108">
        <v>138</v>
      </c>
      <c r="H357" s="81">
        <f t="shared" si="5"/>
        <v>54.64</v>
      </c>
    </row>
    <row r="358" spans="1:8" ht="13" x14ac:dyDescent="0.3">
      <c r="A358" s="77" t="s">
        <v>610</v>
      </c>
      <c r="B358" s="77" t="s">
        <v>611</v>
      </c>
      <c r="C358" s="77" t="s">
        <v>612</v>
      </c>
      <c r="D358" s="78">
        <v>100</v>
      </c>
      <c r="E358" s="79">
        <v>5901.69</v>
      </c>
      <c r="F358" s="80">
        <v>83</v>
      </c>
      <c r="G358" s="108"/>
      <c r="H358" s="81">
        <f t="shared" si="5"/>
        <v>71.099999999999994</v>
      </c>
    </row>
    <row r="359" spans="1:8" ht="13" x14ac:dyDescent="0.3">
      <c r="A359" s="77" t="s">
        <v>613</v>
      </c>
      <c r="B359" s="77" t="s">
        <v>614</v>
      </c>
      <c r="C359" s="77" t="s">
        <v>615</v>
      </c>
      <c r="D359" s="78">
        <v>75</v>
      </c>
      <c r="E359" s="79">
        <v>955.82</v>
      </c>
      <c r="F359" s="80">
        <v>53</v>
      </c>
      <c r="G359" s="108">
        <v>46</v>
      </c>
      <c r="H359" s="81">
        <f t="shared" si="5"/>
        <v>18.03</v>
      </c>
    </row>
    <row r="360" spans="1:8" ht="13" x14ac:dyDescent="0.3">
      <c r="A360" s="77" t="s">
        <v>613</v>
      </c>
      <c r="B360" s="77" t="s">
        <v>614</v>
      </c>
      <c r="C360" s="77" t="s">
        <v>615</v>
      </c>
      <c r="D360" s="78">
        <v>100</v>
      </c>
      <c r="E360" s="79">
        <v>1218.8900000000001</v>
      </c>
      <c r="F360" s="80">
        <v>68</v>
      </c>
      <c r="G360" s="108"/>
      <c r="H360" s="81">
        <f t="shared" si="5"/>
        <v>17.920000000000002</v>
      </c>
    </row>
    <row r="361" spans="1:8" ht="13" x14ac:dyDescent="0.3">
      <c r="A361" s="77" t="s">
        <v>616</v>
      </c>
      <c r="B361" s="77" t="s">
        <v>617</v>
      </c>
      <c r="C361" s="77" t="s">
        <v>618</v>
      </c>
      <c r="D361" s="78">
        <v>75</v>
      </c>
      <c r="E361" s="79">
        <v>22520.57</v>
      </c>
      <c r="F361" s="80">
        <v>778</v>
      </c>
      <c r="G361" s="108">
        <v>329</v>
      </c>
      <c r="H361" s="81">
        <f t="shared" si="5"/>
        <v>28.95</v>
      </c>
    </row>
    <row r="362" spans="1:8" ht="13" x14ac:dyDescent="0.3">
      <c r="A362" s="77" t="s">
        <v>616</v>
      </c>
      <c r="B362" s="77" t="s">
        <v>617</v>
      </c>
      <c r="C362" s="77" t="s">
        <v>618</v>
      </c>
      <c r="D362" s="78">
        <v>100</v>
      </c>
      <c r="E362" s="79">
        <v>1084.8599999999999</v>
      </c>
      <c r="F362" s="80">
        <v>37</v>
      </c>
      <c r="G362" s="108"/>
      <c r="H362" s="81">
        <f t="shared" si="5"/>
        <v>29.32</v>
      </c>
    </row>
    <row r="363" spans="1:8" ht="13" x14ac:dyDescent="0.3">
      <c r="A363" s="77" t="s">
        <v>619</v>
      </c>
      <c r="B363" s="77" t="s">
        <v>620</v>
      </c>
      <c r="C363" s="77" t="s">
        <v>621</v>
      </c>
      <c r="D363" s="78">
        <v>75</v>
      </c>
      <c r="E363" s="79">
        <v>138.93</v>
      </c>
      <c r="F363" s="80">
        <v>11</v>
      </c>
      <c r="G363" s="108">
        <v>6</v>
      </c>
      <c r="H363" s="81">
        <f t="shared" si="5"/>
        <v>12.63</v>
      </c>
    </row>
    <row r="364" spans="1:8" ht="13" x14ac:dyDescent="0.3">
      <c r="A364" s="77" t="s">
        <v>619</v>
      </c>
      <c r="B364" s="77" t="s">
        <v>620</v>
      </c>
      <c r="C364" s="77" t="s">
        <v>621</v>
      </c>
      <c r="D364" s="78">
        <v>100</v>
      </c>
      <c r="E364" s="79">
        <v>17.02</v>
      </c>
      <c r="F364" s="80">
        <v>1</v>
      </c>
      <c r="G364" s="108"/>
      <c r="H364" s="81">
        <f t="shared" si="5"/>
        <v>17.02</v>
      </c>
    </row>
    <row r="365" spans="1:8" ht="13" x14ac:dyDescent="0.3">
      <c r="A365" s="77" t="s">
        <v>622</v>
      </c>
      <c r="B365" s="77" t="s">
        <v>623</v>
      </c>
      <c r="C365" s="77" t="s">
        <v>624</v>
      </c>
      <c r="D365" s="78">
        <v>100</v>
      </c>
      <c r="E365" s="79">
        <v>5854.09</v>
      </c>
      <c r="F365" s="80">
        <v>30</v>
      </c>
      <c r="G365" s="80">
        <v>13</v>
      </c>
      <c r="H365" s="81">
        <f t="shared" si="5"/>
        <v>195.14</v>
      </c>
    </row>
    <row r="366" spans="1:8" ht="13" x14ac:dyDescent="0.3">
      <c r="A366" s="77" t="s">
        <v>625</v>
      </c>
      <c r="B366" s="77" t="s">
        <v>626</v>
      </c>
      <c r="C366" s="77" t="s">
        <v>627</v>
      </c>
      <c r="D366" s="78">
        <v>100</v>
      </c>
      <c r="E366" s="79">
        <v>162008.06</v>
      </c>
      <c r="F366" s="80">
        <v>118</v>
      </c>
      <c r="G366" s="80">
        <v>54</v>
      </c>
      <c r="H366" s="81">
        <f t="shared" si="5"/>
        <v>1372.95</v>
      </c>
    </row>
    <row r="367" spans="1:8" ht="13" x14ac:dyDescent="0.3">
      <c r="A367" s="77" t="s">
        <v>628</v>
      </c>
      <c r="B367" s="77" t="s">
        <v>629</v>
      </c>
      <c r="C367" s="77" t="s">
        <v>630</v>
      </c>
      <c r="D367" s="78">
        <v>100</v>
      </c>
      <c r="E367" s="79">
        <v>2868.55</v>
      </c>
      <c r="F367" s="80">
        <v>475</v>
      </c>
      <c r="G367" s="80">
        <v>435</v>
      </c>
      <c r="H367" s="81">
        <f t="shared" si="5"/>
        <v>6.04</v>
      </c>
    </row>
    <row r="368" spans="1:8" ht="13" x14ac:dyDescent="0.3">
      <c r="A368" s="77" t="s">
        <v>631</v>
      </c>
      <c r="B368" s="77" t="s">
        <v>632</v>
      </c>
      <c r="C368" s="77" t="s">
        <v>633</v>
      </c>
      <c r="D368" s="78">
        <v>75</v>
      </c>
      <c r="E368" s="79">
        <v>1064232.51</v>
      </c>
      <c r="F368" s="80">
        <v>172333</v>
      </c>
      <c r="G368" s="108">
        <v>80064</v>
      </c>
      <c r="H368" s="81">
        <f t="shared" si="5"/>
        <v>6.18</v>
      </c>
    </row>
    <row r="369" spans="1:8" ht="13" x14ac:dyDescent="0.3">
      <c r="A369" s="77" t="s">
        <v>631</v>
      </c>
      <c r="B369" s="77" t="s">
        <v>632</v>
      </c>
      <c r="C369" s="77" t="s">
        <v>633</v>
      </c>
      <c r="D369" s="78">
        <v>100</v>
      </c>
      <c r="E369" s="79">
        <v>203.4</v>
      </c>
      <c r="F369" s="80">
        <v>34</v>
      </c>
      <c r="G369" s="108"/>
      <c r="H369" s="81">
        <f t="shared" si="5"/>
        <v>5.98</v>
      </c>
    </row>
    <row r="370" spans="1:8" ht="13" x14ac:dyDescent="0.3">
      <c r="A370" s="77" t="s">
        <v>634</v>
      </c>
      <c r="B370" s="77" t="s">
        <v>635</v>
      </c>
      <c r="C370" s="77" t="s">
        <v>636</v>
      </c>
      <c r="D370" s="78">
        <v>100</v>
      </c>
      <c r="E370" s="79">
        <v>5829.48</v>
      </c>
      <c r="F370" s="80">
        <v>35</v>
      </c>
      <c r="G370" s="80">
        <v>18</v>
      </c>
      <c r="H370" s="81">
        <f t="shared" si="5"/>
        <v>166.56</v>
      </c>
    </row>
    <row r="371" spans="1:8" ht="13" x14ac:dyDescent="0.3">
      <c r="A371" s="77" t="s">
        <v>637</v>
      </c>
      <c r="B371" s="77" t="s">
        <v>638</v>
      </c>
      <c r="C371" s="77" t="s">
        <v>639</v>
      </c>
      <c r="D371" s="78">
        <v>50</v>
      </c>
      <c r="E371" s="79">
        <v>15.58</v>
      </c>
      <c r="F371" s="80">
        <v>2</v>
      </c>
      <c r="G371" s="108">
        <v>46</v>
      </c>
      <c r="H371" s="81">
        <f t="shared" si="5"/>
        <v>7.79</v>
      </c>
    </row>
    <row r="372" spans="1:8" ht="13" x14ac:dyDescent="0.3">
      <c r="A372" s="77" t="s">
        <v>637</v>
      </c>
      <c r="B372" s="77" t="s">
        <v>638</v>
      </c>
      <c r="C372" s="77" t="s">
        <v>639</v>
      </c>
      <c r="D372" s="78">
        <v>100</v>
      </c>
      <c r="E372" s="79">
        <v>13204.47</v>
      </c>
      <c r="F372" s="80">
        <v>155</v>
      </c>
      <c r="G372" s="108"/>
      <c r="H372" s="81">
        <f t="shared" si="5"/>
        <v>85.19</v>
      </c>
    </row>
    <row r="373" spans="1:8" ht="13" x14ac:dyDescent="0.3">
      <c r="A373" s="77" t="s">
        <v>640</v>
      </c>
      <c r="B373" s="77" t="s">
        <v>641</v>
      </c>
      <c r="C373" s="77" t="s">
        <v>642</v>
      </c>
      <c r="D373" s="78">
        <v>75</v>
      </c>
      <c r="E373" s="79">
        <v>58567.59</v>
      </c>
      <c r="F373" s="80">
        <v>11971</v>
      </c>
      <c r="G373" s="108">
        <v>4949</v>
      </c>
      <c r="H373" s="81">
        <f t="shared" si="5"/>
        <v>4.8899999999999997</v>
      </c>
    </row>
    <row r="374" spans="1:8" ht="13" x14ac:dyDescent="0.3">
      <c r="A374" s="77" t="s">
        <v>640</v>
      </c>
      <c r="B374" s="77" t="s">
        <v>641</v>
      </c>
      <c r="C374" s="77" t="s">
        <v>642</v>
      </c>
      <c r="D374" s="78">
        <v>100</v>
      </c>
      <c r="E374" s="79">
        <v>661.1</v>
      </c>
      <c r="F374" s="80">
        <v>75</v>
      </c>
      <c r="G374" s="108"/>
      <c r="H374" s="81">
        <f t="shared" si="5"/>
        <v>8.81</v>
      </c>
    </row>
    <row r="375" spans="1:8" ht="26" x14ac:dyDescent="0.3">
      <c r="A375" s="72" t="s">
        <v>643</v>
      </c>
      <c r="B375" s="73" t="s">
        <v>644</v>
      </c>
      <c r="C375" s="73" t="s">
        <v>645</v>
      </c>
      <c r="D375" s="83" t="s">
        <v>499</v>
      </c>
      <c r="E375" s="87">
        <f>SUM(E376+E377)</f>
        <v>2930023.8400000003</v>
      </c>
      <c r="F375" s="88">
        <f>SUM(F376+F377)</f>
        <v>27202</v>
      </c>
      <c r="G375" s="88">
        <v>9274</v>
      </c>
      <c r="H375" s="75">
        <f t="shared" si="5"/>
        <v>107.71</v>
      </c>
    </row>
    <row r="376" spans="1:8" ht="15" customHeight="1" x14ac:dyDescent="0.3">
      <c r="A376" s="77" t="s">
        <v>643</v>
      </c>
      <c r="B376" s="77" t="s">
        <v>644</v>
      </c>
      <c r="C376" s="77" t="s">
        <v>645</v>
      </c>
      <c r="D376" s="78">
        <v>75</v>
      </c>
      <c r="E376" s="79">
        <v>298169.18</v>
      </c>
      <c r="F376" s="80">
        <v>13074</v>
      </c>
      <c r="G376" s="108">
        <v>9274</v>
      </c>
      <c r="H376" s="81">
        <f t="shared" si="5"/>
        <v>22.81</v>
      </c>
    </row>
    <row r="377" spans="1:8" ht="13" x14ac:dyDescent="0.3">
      <c r="A377" s="77" t="s">
        <v>643</v>
      </c>
      <c r="B377" s="77" t="s">
        <v>644</v>
      </c>
      <c r="C377" s="77" t="s">
        <v>645</v>
      </c>
      <c r="D377" s="78">
        <v>100</v>
      </c>
      <c r="E377" s="79">
        <v>2631854.66</v>
      </c>
      <c r="F377" s="80">
        <v>14128</v>
      </c>
      <c r="G377" s="108"/>
      <c r="H377" s="81">
        <f t="shared" si="5"/>
        <v>186.29</v>
      </c>
    </row>
    <row r="378" spans="1:8" ht="13" x14ac:dyDescent="0.3">
      <c r="A378" s="77" t="s">
        <v>646</v>
      </c>
      <c r="B378" s="77" t="s">
        <v>647</v>
      </c>
      <c r="C378" s="77" t="s">
        <v>648</v>
      </c>
      <c r="D378" s="78">
        <v>75</v>
      </c>
      <c r="E378" s="79">
        <v>22817.08</v>
      </c>
      <c r="F378" s="80">
        <v>2065</v>
      </c>
      <c r="G378" s="108">
        <v>931</v>
      </c>
      <c r="H378" s="81">
        <f t="shared" si="5"/>
        <v>11.05</v>
      </c>
    </row>
    <row r="379" spans="1:8" ht="12" customHeight="1" x14ac:dyDescent="0.3">
      <c r="A379" s="77" t="s">
        <v>646</v>
      </c>
      <c r="B379" s="77" t="s">
        <v>647</v>
      </c>
      <c r="C379" s="77" t="s">
        <v>648</v>
      </c>
      <c r="D379" s="78">
        <v>100</v>
      </c>
      <c r="E379" s="79">
        <v>71.92</v>
      </c>
      <c r="F379" s="80">
        <v>9</v>
      </c>
      <c r="G379" s="108"/>
      <c r="H379" s="81">
        <f t="shared" si="5"/>
        <v>7.99</v>
      </c>
    </row>
    <row r="380" spans="1:8" ht="13" x14ac:dyDescent="0.3">
      <c r="A380" s="77" t="s">
        <v>649</v>
      </c>
      <c r="B380" s="77" t="s">
        <v>650</v>
      </c>
      <c r="C380" s="77" t="s">
        <v>651</v>
      </c>
      <c r="D380" s="78">
        <v>75</v>
      </c>
      <c r="E380" s="79">
        <v>16187.75</v>
      </c>
      <c r="F380" s="80">
        <v>1469</v>
      </c>
      <c r="G380" s="108">
        <v>631</v>
      </c>
      <c r="H380" s="81">
        <f t="shared" si="5"/>
        <v>11.02</v>
      </c>
    </row>
    <row r="381" spans="1:8" ht="13" x14ac:dyDescent="0.3">
      <c r="A381" s="77" t="s">
        <v>649</v>
      </c>
      <c r="B381" s="77" t="s">
        <v>650</v>
      </c>
      <c r="C381" s="77" t="s">
        <v>651</v>
      </c>
      <c r="D381" s="78">
        <v>100</v>
      </c>
      <c r="E381" s="79">
        <v>56.92</v>
      </c>
      <c r="F381" s="80">
        <v>8</v>
      </c>
      <c r="G381" s="108"/>
      <c r="H381" s="81">
        <f t="shared" si="5"/>
        <v>7.12</v>
      </c>
    </row>
    <row r="382" spans="1:8" ht="13" x14ac:dyDescent="0.3">
      <c r="A382" s="77" t="s">
        <v>652</v>
      </c>
      <c r="B382" s="77" t="s">
        <v>653</v>
      </c>
      <c r="C382" s="77" t="s">
        <v>654</v>
      </c>
      <c r="D382" s="78">
        <v>75</v>
      </c>
      <c r="E382" s="79">
        <v>5824.88</v>
      </c>
      <c r="F382" s="80">
        <v>533</v>
      </c>
      <c r="G382" s="108">
        <v>270</v>
      </c>
      <c r="H382" s="81">
        <f t="shared" si="5"/>
        <v>10.93</v>
      </c>
    </row>
    <row r="383" spans="1:8" ht="13" x14ac:dyDescent="0.3">
      <c r="A383" s="77" t="s">
        <v>652</v>
      </c>
      <c r="B383" s="77" t="s">
        <v>653</v>
      </c>
      <c r="C383" s="77" t="s">
        <v>654</v>
      </c>
      <c r="D383" s="78">
        <v>100</v>
      </c>
      <c r="E383" s="79">
        <v>15</v>
      </c>
      <c r="F383" s="80">
        <v>1</v>
      </c>
      <c r="G383" s="108"/>
      <c r="H383" s="81">
        <f t="shared" si="5"/>
        <v>15</v>
      </c>
    </row>
    <row r="384" spans="1:8" ht="13" x14ac:dyDescent="0.3">
      <c r="A384" s="77" t="s">
        <v>655</v>
      </c>
      <c r="B384" s="77" t="s">
        <v>656</v>
      </c>
      <c r="C384" s="77" t="s">
        <v>657</v>
      </c>
      <c r="D384" s="78">
        <v>75</v>
      </c>
      <c r="E384" s="79">
        <v>457.97</v>
      </c>
      <c r="F384" s="80">
        <v>35</v>
      </c>
      <c r="G384" s="80">
        <v>24</v>
      </c>
      <c r="H384" s="81">
        <f t="shared" si="5"/>
        <v>13.08</v>
      </c>
    </row>
    <row r="385" spans="1:8" ht="13" x14ac:dyDescent="0.3">
      <c r="A385" s="77" t="s">
        <v>658</v>
      </c>
      <c r="B385" s="77" t="s">
        <v>659</v>
      </c>
      <c r="C385" s="77" t="s">
        <v>660</v>
      </c>
      <c r="D385" s="78">
        <v>75</v>
      </c>
      <c r="E385" s="79">
        <v>346.48</v>
      </c>
      <c r="F385" s="80">
        <v>28</v>
      </c>
      <c r="G385" s="80">
        <v>10</v>
      </c>
      <c r="H385" s="81">
        <f t="shared" si="5"/>
        <v>12.37</v>
      </c>
    </row>
    <row r="386" spans="1:8" ht="13" x14ac:dyDescent="0.3">
      <c r="A386" s="77" t="s">
        <v>661</v>
      </c>
      <c r="B386" s="77" t="s">
        <v>662</v>
      </c>
      <c r="C386" s="77" t="s">
        <v>663</v>
      </c>
      <c r="D386" s="78">
        <v>100</v>
      </c>
      <c r="E386" s="79">
        <v>2575962.59</v>
      </c>
      <c r="F386" s="80">
        <v>12602</v>
      </c>
      <c r="G386" s="80">
        <v>3337</v>
      </c>
      <c r="H386" s="81">
        <f t="shared" si="5"/>
        <v>204.41</v>
      </c>
    </row>
    <row r="387" spans="1:8" ht="13" x14ac:dyDescent="0.3">
      <c r="A387" s="77" t="s">
        <v>664</v>
      </c>
      <c r="B387" s="77" t="s">
        <v>665</v>
      </c>
      <c r="C387" s="77" t="s">
        <v>666</v>
      </c>
      <c r="D387" s="78">
        <v>100</v>
      </c>
      <c r="E387" s="79">
        <v>890795.61</v>
      </c>
      <c r="F387" s="80">
        <v>1974</v>
      </c>
      <c r="G387" s="80">
        <v>639</v>
      </c>
      <c r="H387" s="81">
        <f t="shared" si="5"/>
        <v>451.26</v>
      </c>
    </row>
    <row r="388" spans="1:8" ht="13" x14ac:dyDescent="0.3">
      <c r="A388" s="77" t="s">
        <v>667</v>
      </c>
      <c r="B388" s="77" t="s">
        <v>668</v>
      </c>
      <c r="C388" s="77" t="s">
        <v>669</v>
      </c>
      <c r="D388" s="78">
        <v>100</v>
      </c>
      <c r="E388" s="79">
        <v>1685166.98</v>
      </c>
      <c r="F388" s="80">
        <v>10628</v>
      </c>
      <c r="G388" s="80">
        <v>2787</v>
      </c>
      <c r="H388" s="81">
        <f t="shared" si="5"/>
        <v>158.56</v>
      </c>
    </row>
    <row r="389" spans="1:8" ht="13" x14ac:dyDescent="0.3">
      <c r="A389" s="77" t="s">
        <v>670</v>
      </c>
      <c r="B389" s="77" t="s">
        <v>671</v>
      </c>
      <c r="C389" s="77" t="s">
        <v>672</v>
      </c>
      <c r="D389" s="78">
        <v>100</v>
      </c>
      <c r="E389" s="79">
        <v>54831.12</v>
      </c>
      <c r="F389" s="80">
        <v>1491</v>
      </c>
      <c r="G389" s="80">
        <v>618</v>
      </c>
      <c r="H389" s="81">
        <f t="shared" si="5"/>
        <v>36.770000000000003</v>
      </c>
    </row>
    <row r="390" spans="1:8" ht="13" x14ac:dyDescent="0.3">
      <c r="A390" s="77" t="s">
        <v>673</v>
      </c>
      <c r="B390" s="77" t="s">
        <v>674</v>
      </c>
      <c r="C390" s="77" t="s">
        <v>675</v>
      </c>
      <c r="D390" s="78">
        <v>100</v>
      </c>
      <c r="E390" s="79">
        <v>323.83999999999997</v>
      </c>
      <c r="F390" s="80">
        <v>31</v>
      </c>
      <c r="G390" s="80">
        <v>6</v>
      </c>
      <c r="H390" s="81">
        <f t="shared" si="5"/>
        <v>10.45</v>
      </c>
    </row>
    <row r="391" spans="1:8" ht="13" x14ac:dyDescent="0.3">
      <c r="A391" s="77" t="s">
        <v>676</v>
      </c>
      <c r="B391" s="77" t="s">
        <v>677</v>
      </c>
      <c r="C391" s="77" t="s">
        <v>678</v>
      </c>
      <c r="D391" s="78">
        <v>100</v>
      </c>
      <c r="E391" s="79">
        <v>2621.27</v>
      </c>
      <c r="F391" s="80">
        <v>225</v>
      </c>
      <c r="G391" s="80">
        <v>63</v>
      </c>
      <c r="H391" s="81">
        <f t="shared" si="5"/>
        <v>11.65</v>
      </c>
    </row>
    <row r="392" spans="1:8" ht="13.5" customHeight="1" x14ac:dyDescent="0.3">
      <c r="A392" s="77" t="s">
        <v>679</v>
      </c>
      <c r="B392" s="77" t="s">
        <v>680</v>
      </c>
      <c r="C392" s="77" t="s">
        <v>681</v>
      </c>
      <c r="D392" s="78">
        <v>100</v>
      </c>
      <c r="E392" s="79">
        <v>51886.01</v>
      </c>
      <c r="F392" s="80">
        <v>1235</v>
      </c>
      <c r="G392" s="80">
        <v>558</v>
      </c>
      <c r="H392" s="81">
        <f t="shared" ref="H392:H455" si="6">ROUND(E392/F392,2)</f>
        <v>42.01</v>
      </c>
    </row>
    <row r="393" spans="1:8" ht="13" x14ac:dyDescent="0.3">
      <c r="A393" s="77" t="s">
        <v>682</v>
      </c>
      <c r="B393" s="77" t="s">
        <v>683</v>
      </c>
      <c r="C393" s="77" t="s">
        <v>684</v>
      </c>
      <c r="D393" s="78">
        <v>75</v>
      </c>
      <c r="E393" s="79">
        <v>187826</v>
      </c>
      <c r="F393" s="80">
        <v>7778</v>
      </c>
      <c r="G393" s="108">
        <v>3262</v>
      </c>
      <c r="H393" s="81">
        <f t="shared" si="6"/>
        <v>24.15</v>
      </c>
    </row>
    <row r="394" spans="1:8" ht="13" x14ac:dyDescent="0.3">
      <c r="A394" s="77" t="s">
        <v>682</v>
      </c>
      <c r="B394" s="77" t="s">
        <v>683</v>
      </c>
      <c r="C394" s="77" t="s">
        <v>684</v>
      </c>
      <c r="D394" s="78">
        <v>100</v>
      </c>
      <c r="E394" s="79">
        <v>431.83</v>
      </c>
      <c r="F394" s="80">
        <v>12</v>
      </c>
      <c r="G394" s="108"/>
      <c r="H394" s="81">
        <f t="shared" si="6"/>
        <v>35.99</v>
      </c>
    </row>
    <row r="395" spans="1:8" ht="13" x14ac:dyDescent="0.3">
      <c r="A395" s="77" t="s">
        <v>685</v>
      </c>
      <c r="B395" s="77" t="s">
        <v>686</v>
      </c>
      <c r="C395" s="77" t="s">
        <v>684</v>
      </c>
      <c r="D395" s="78">
        <v>75</v>
      </c>
      <c r="E395" s="79">
        <v>187826</v>
      </c>
      <c r="F395" s="80">
        <v>7778</v>
      </c>
      <c r="G395" s="108">
        <v>3262</v>
      </c>
      <c r="H395" s="81">
        <f t="shared" si="6"/>
        <v>24.15</v>
      </c>
    </row>
    <row r="396" spans="1:8" ht="13" x14ac:dyDescent="0.3">
      <c r="A396" s="77" t="s">
        <v>685</v>
      </c>
      <c r="B396" s="77" t="s">
        <v>686</v>
      </c>
      <c r="C396" s="77" t="s">
        <v>684</v>
      </c>
      <c r="D396" s="78">
        <v>100</v>
      </c>
      <c r="E396" s="79">
        <v>431.83</v>
      </c>
      <c r="F396" s="80">
        <v>12</v>
      </c>
      <c r="G396" s="108"/>
      <c r="H396" s="81">
        <f t="shared" si="6"/>
        <v>35.99</v>
      </c>
    </row>
    <row r="397" spans="1:8" ht="13" x14ac:dyDescent="0.3">
      <c r="A397" s="77" t="s">
        <v>687</v>
      </c>
      <c r="B397" s="77" t="s">
        <v>688</v>
      </c>
      <c r="C397" s="77" t="s">
        <v>689</v>
      </c>
      <c r="D397" s="78">
        <v>75</v>
      </c>
      <c r="E397" s="79">
        <v>87526.1</v>
      </c>
      <c r="F397" s="80">
        <v>3231</v>
      </c>
      <c r="G397" s="108">
        <v>1674</v>
      </c>
      <c r="H397" s="81">
        <f t="shared" si="6"/>
        <v>27.09</v>
      </c>
    </row>
    <row r="398" spans="1:8" ht="13" x14ac:dyDescent="0.3">
      <c r="A398" s="77" t="s">
        <v>687</v>
      </c>
      <c r="B398" s="77" t="s">
        <v>688</v>
      </c>
      <c r="C398" s="77" t="s">
        <v>689</v>
      </c>
      <c r="D398" s="78">
        <v>100</v>
      </c>
      <c r="E398" s="79">
        <v>557.20000000000005</v>
      </c>
      <c r="F398" s="80">
        <v>14</v>
      </c>
      <c r="G398" s="108"/>
      <c r="H398" s="81">
        <f t="shared" si="6"/>
        <v>39.799999999999997</v>
      </c>
    </row>
    <row r="399" spans="1:8" ht="13" x14ac:dyDescent="0.3">
      <c r="A399" s="77" t="s">
        <v>690</v>
      </c>
      <c r="B399" s="77" t="s">
        <v>691</v>
      </c>
      <c r="C399" s="77" t="s">
        <v>689</v>
      </c>
      <c r="D399" s="78">
        <v>75</v>
      </c>
      <c r="E399" s="79">
        <v>87526.1</v>
      </c>
      <c r="F399" s="80">
        <v>3231</v>
      </c>
      <c r="G399" s="108">
        <v>1674</v>
      </c>
      <c r="H399" s="81">
        <f t="shared" si="6"/>
        <v>27.09</v>
      </c>
    </row>
    <row r="400" spans="1:8" ht="13" x14ac:dyDescent="0.3">
      <c r="A400" s="77" t="s">
        <v>690</v>
      </c>
      <c r="B400" s="77" t="s">
        <v>691</v>
      </c>
      <c r="C400" s="77" t="s">
        <v>689</v>
      </c>
      <c r="D400" s="78">
        <v>100</v>
      </c>
      <c r="E400" s="79">
        <v>557.20000000000005</v>
      </c>
      <c r="F400" s="80">
        <v>14</v>
      </c>
      <c r="G400" s="108"/>
      <c r="H400" s="81">
        <f t="shared" si="6"/>
        <v>39.799999999999997</v>
      </c>
    </row>
    <row r="401" spans="1:8" ht="39" x14ac:dyDescent="0.3">
      <c r="A401" s="72" t="s">
        <v>692</v>
      </c>
      <c r="B401" s="73" t="s">
        <v>693</v>
      </c>
      <c r="C401" s="73" t="s">
        <v>694</v>
      </c>
      <c r="D401" s="83" t="s">
        <v>499</v>
      </c>
      <c r="E401" s="87">
        <f>SUM(E402+E403)</f>
        <v>14304202.16</v>
      </c>
      <c r="F401" s="88">
        <f>SUM(F402+F403)</f>
        <v>14494</v>
      </c>
      <c r="G401" s="88">
        <v>4627</v>
      </c>
      <c r="H401" s="75">
        <f t="shared" si="6"/>
        <v>986.91</v>
      </c>
    </row>
    <row r="402" spans="1:8" ht="13" x14ac:dyDescent="0.3">
      <c r="A402" s="77" t="s">
        <v>692</v>
      </c>
      <c r="B402" s="77" t="s">
        <v>693</v>
      </c>
      <c r="C402" s="77" t="s">
        <v>694</v>
      </c>
      <c r="D402" s="78">
        <v>75</v>
      </c>
      <c r="E402" s="79">
        <v>1965.28</v>
      </c>
      <c r="F402" s="80">
        <v>200</v>
      </c>
      <c r="G402" s="108">
        <v>4627</v>
      </c>
      <c r="H402" s="81">
        <f t="shared" si="6"/>
        <v>9.83</v>
      </c>
    </row>
    <row r="403" spans="1:8" ht="13" x14ac:dyDescent="0.3">
      <c r="A403" s="77" t="s">
        <v>692</v>
      </c>
      <c r="B403" s="77" t="s">
        <v>693</v>
      </c>
      <c r="C403" s="77" t="s">
        <v>694</v>
      </c>
      <c r="D403" s="78">
        <v>100</v>
      </c>
      <c r="E403" s="79">
        <v>14302236.880000001</v>
      </c>
      <c r="F403" s="80">
        <v>14294</v>
      </c>
      <c r="G403" s="108"/>
      <c r="H403" s="81">
        <f t="shared" si="6"/>
        <v>1000.58</v>
      </c>
    </row>
    <row r="404" spans="1:8" ht="13" x14ac:dyDescent="0.3">
      <c r="A404" s="77" t="s">
        <v>695</v>
      </c>
      <c r="B404" s="77" t="s">
        <v>696</v>
      </c>
      <c r="C404" s="77" t="s">
        <v>697</v>
      </c>
      <c r="D404" s="78">
        <v>75</v>
      </c>
      <c r="E404" s="79">
        <v>1965.28</v>
      </c>
      <c r="F404" s="80">
        <v>200</v>
      </c>
      <c r="G404" s="80">
        <v>70</v>
      </c>
      <c r="H404" s="81">
        <f t="shared" si="6"/>
        <v>9.83</v>
      </c>
    </row>
    <row r="405" spans="1:8" ht="13" x14ac:dyDescent="0.3">
      <c r="A405" s="77" t="s">
        <v>698</v>
      </c>
      <c r="B405" s="77" t="s">
        <v>699</v>
      </c>
      <c r="C405" s="77" t="s">
        <v>697</v>
      </c>
      <c r="D405" s="78">
        <v>75</v>
      </c>
      <c r="E405" s="79">
        <v>1965.28</v>
      </c>
      <c r="F405" s="80">
        <v>200</v>
      </c>
      <c r="G405" s="80">
        <v>70</v>
      </c>
      <c r="H405" s="81">
        <f t="shared" si="6"/>
        <v>9.83</v>
      </c>
    </row>
    <row r="406" spans="1:8" ht="13" x14ac:dyDescent="0.3">
      <c r="A406" s="77" t="s">
        <v>700</v>
      </c>
      <c r="B406" s="77" t="s">
        <v>701</v>
      </c>
      <c r="C406" s="77" t="s">
        <v>702</v>
      </c>
      <c r="D406" s="78">
        <v>100</v>
      </c>
      <c r="E406" s="79">
        <v>2270066.2000000002</v>
      </c>
      <c r="F406" s="80">
        <v>2210</v>
      </c>
      <c r="G406" s="80">
        <v>1238</v>
      </c>
      <c r="H406" s="81">
        <f t="shared" si="6"/>
        <v>1027.18</v>
      </c>
    </row>
    <row r="407" spans="1:8" ht="13" x14ac:dyDescent="0.3">
      <c r="A407" s="77" t="s">
        <v>703</v>
      </c>
      <c r="B407" s="77" t="s">
        <v>704</v>
      </c>
      <c r="C407" s="77" t="s">
        <v>705</v>
      </c>
      <c r="D407" s="78">
        <v>100</v>
      </c>
      <c r="E407" s="79">
        <v>2270066.2000000002</v>
      </c>
      <c r="F407" s="80">
        <v>2210</v>
      </c>
      <c r="G407" s="80">
        <v>1238</v>
      </c>
      <c r="H407" s="81">
        <f t="shared" si="6"/>
        <v>1027.18</v>
      </c>
    </row>
    <row r="408" spans="1:8" ht="13" x14ac:dyDescent="0.3">
      <c r="A408" s="77" t="s">
        <v>706</v>
      </c>
      <c r="B408" s="77" t="s">
        <v>707</v>
      </c>
      <c r="C408" s="77" t="s">
        <v>708</v>
      </c>
      <c r="D408" s="78">
        <v>100</v>
      </c>
      <c r="E408" s="79">
        <v>12032170.68</v>
      </c>
      <c r="F408" s="80">
        <v>12084</v>
      </c>
      <c r="G408" s="80">
        <v>3378</v>
      </c>
      <c r="H408" s="81">
        <f t="shared" si="6"/>
        <v>995.71</v>
      </c>
    </row>
    <row r="409" spans="1:8" ht="13" x14ac:dyDescent="0.3">
      <c r="A409" s="77" t="s">
        <v>709</v>
      </c>
      <c r="B409" s="77" t="s">
        <v>710</v>
      </c>
      <c r="C409" s="77" t="s">
        <v>711</v>
      </c>
      <c r="D409" s="78">
        <v>100</v>
      </c>
      <c r="E409" s="79">
        <v>250350.82</v>
      </c>
      <c r="F409" s="80">
        <v>278</v>
      </c>
      <c r="G409" s="80">
        <v>85</v>
      </c>
      <c r="H409" s="81">
        <f t="shared" si="6"/>
        <v>900.54</v>
      </c>
    </row>
    <row r="410" spans="1:8" ht="13" x14ac:dyDescent="0.3">
      <c r="A410" s="77" t="s">
        <v>712</v>
      </c>
      <c r="B410" s="77" t="s">
        <v>713</v>
      </c>
      <c r="C410" s="77" t="s">
        <v>714</v>
      </c>
      <c r="D410" s="78">
        <v>100</v>
      </c>
      <c r="E410" s="79">
        <v>2511.98</v>
      </c>
      <c r="F410" s="80">
        <v>3</v>
      </c>
      <c r="G410" s="80">
        <v>3</v>
      </c>
      <c r="H410" s="81">
        <f t="shared" si="6"/>
        <v>837.33</v>
      </c>
    </row>
    <row r="411" spans="1:8" ht="13" x14ac:dyDescent="0.3">
      <c r="A411" s="77" t="s">
        <v>715</v>
      </c>
      <c r="B411" s="77" t="s">
        <v>716</v>
      </c>
      <c r="C411" s="77" t="s">
        <v>717</v>
      </c>
      <c r="D411" s="78">
        <v>100</v>
      </c>
      <c r="E411" s="79">
        <v>11771917.98</v>
      </c>
      <c r="F411" s="80">
        <v>11793</v>
      </c>
      <c r="G411" s="80">
        <v>3301</v>
      </c>
      <c r="H411" s="81">
        <f t="shared" si="6"/>
        <v>998.21</v>
      </c>
    </row>
    <row r="412" spans="1:8" ht="13" x14ac:dyDescent="0.3">
      <c r="A412" s="77" t="s">
        <v>718</v>
      </c>
      <c r="B412" s="77" t="s">
        <v>719</v>
      </c>
      <c r="C412" s="77" t="s">
        <v>720</v>
      </c>
      <c r="D412" s="78">
        <v>100</v>
      </c>
      <c r="E412" s="79">
        <v>7389.9</v>
      </c>
      <c r="F412" s="80">
        <v>10</v>
      </c>
      <c r="G412" s="80">
        <v>3</v>
      </c>
      <c r="H412" s="81">
        <f t="shared" si="6"/>
        <v>738.99</v>
      </c>
    </row>
    <row r="413" spans="1:8" ht="143" x14ac:dyDescent="0.3">
      <c r="A413" s="72" t="s">
        <v>721</v>
      </c>
      <c r="B413" s="73" t="s">
        <v>722</v>
      </c>
      <c r="C413" s="73" t="s">
        <v>723</v>
      </c>
      <c r="D413" s="83" t="s">
        <v>499</v>
      </c>
      <c r="E413" s="87">
        <f>SUM(E414+E415)</f>
        <v>10694431.709999999</v>
      </c>
      <c r="F413" s="88">
        <f>SUM(F414+F415)</f>
        <v>96215</v>
      </c>
      <c r="G413" s="88">
        <v>38957</v>
      </c>
      <c r="H413" s="75">
        <f t="shared" si="6"/>
        <v>111.15</v>
      </c>
    </row>
    <row r="414" spans="1:8" ht="13" x14ac:dyDescent="0.3">
      <c r="A414" s="77" t="s">
        <v>721</v>
      </c>
      <c r="B414" s="77" t="s">
        <v>722</v>
      </c>
      <c r="C414" s="77" t="s">
        <v>723</v>
      </c>
      <c r="D414" s="78">
        <v>75</v>
      </c>
      <c r="E414" s="79">
        <v>1264004.67</v>
      </c>
      <c r="F414" s="80">
        <v>63678</v>
      </c>
      <c r="G414" s="108">
        <v>38957</v>
      </c>
      <c r="H414" s="81">
        <f t="shared" si="6"/>
        <v>19.850000000000001</v>
      </c>
    </row>
    <row r="415" spans="1:8" ht="13" x14ac:dyDescent="0.3">
      <c r="A415" s="77" t="s">
        <v>721</v>
      </c>
      <c r="B415" s="77" t="s">
        <v>722</v>
      </c>
      <c r="C415" s="77" t="s">
        <v>723</v>
      </c>
      <c r="D415" s="78">
        <v>100</v>
      </c>
      <c r="E415" s="79">
        <v>9430427.0399999991</v>
      </c>
      <c r="F415" s="80">
        <v>32537</v>
      </c>
      <c r="G415" s="108"/>
      <c r="H415" s="81">
        <f t="shared" si="6"/>
        <v>289.83999999999997</v>
      </c>
    </row>
    <row r="416" spans="1:8" ht="13" x14ac:dyDescent="0.3">
      <c r="A416" s="77" t="s">
        <v>724</v>
      </c>
      <c r="B416" s="77" t="s">
        <v>725</v>
      </c>
      <c r="C416" s="77" t="s">
        <v>726</v>
      </c>
      <c r="D416" s="78">
        <v>75</v>
      </c>
      <c r="E416" s="79">
        <v>18723.7</v>
      </c>
      <c r="F416" s="80">
        <v>799</v>
      </c>
      <c r="G416" s="108">
        <v>8634</v>
      </c>
      <c r="H416" s="81">
        <f t="shared" si="6"/>
        <v>23.43</v>
      </c>
    </row>
    <row r="417" spans="1:8" ht="13" x14ac:dyDescent="0.3">
      <c r="A417" s="77" t="s">
        <v>724</v>
      </c>
      <c r="B417" s="77" t="s">
        <v>725</v>
      </c>
      <c r="C417" s="77" t="s">
        <v>726</v>
      </c>
      <c r="D417" s="78">
        <v>100</v>
      </c>
      <c r="E417" s="79">
        <v>7164859.1500000004</v>
      </c>
      <c r="F417" s="80">
        <v>24842</v>
      </c>
      <c r="G417" s="108"/>
      <c r="H417" s="81">
        <f t="shared" si="6"/>
        <v>288.42</v>
      </c>
    </row>
    <row r="418" spans="1:8" ht="13" x14ac:dyDescent="0.3">
      <c r="A418" s="77" t="s">
        <v>727</v>
      </c>
      <c r="B418" s="77" t="s">
        <v>728</v>
      </c>
      <c r="C418" s="77" t="s">
        <v>729</v>
      </c>
      <c r="D418" s="78">
        <v>75</v>
      </c>
      <c r="E418" s="79">
        <v>18723.7</v>
      </c>
      <c r="F418" s="80">
        <v>799</v>
      </c>
      <c r="G418" s="80">
        <v>379</v>
      </c>
      <c r="H418" s="81">
        <f t="shared" si="6"/>
        <v>23.43</v>
      </c>
    </row>
    <row r="419" spans="1:8" ht="13" x14ac:dyDescent="0.3">
      <c r="A419" s="77" t="s">
        <v>730</v>
      </c>
      <c r="B419" s="77" t="s">
        <v>731</v>
      </c>
      <c r="C419" s="77" t="s">
        <v>732</v>
      </c>
      <c r="D419" s="78">
        <v>100</v>
      </c>
      <c r="E419" s="79">
        <v>2827575.13</v>
      </c>
      <c r="F419" s="80">
        <v>13245</v>
      </c>
      <c r="G419" s="80">
        <v>4086</v>
      </c>
      <c r="H419" s="81">
        <f t="shared" si="6"/>
        <v>213.48</v>
      </c>
    </row>
    <row r="420" spans="1:8" ht="13" x14ac:dyDescent="0.3">
      <c r="A420" s="77" t="s">
        <v>733</v>
      </c>
      <c r="B420" s="77" t="s">
        <v>734</v>
      </c>
      <c r="C420" s="77" t="s">
        <v>735</v>
      </c>
      <c r="D420" s="78">
        <v>100</v>
      </c>
      <c r="E420" s="79">
        <v>656165.9</v>
      </c>
      <c r="F420" s="80">
        <v>5646</v>
      </c>
      <c r="G420" s="80">
        <v>2257</v>
      </c>
      <c r="H420" s="81">
        <f t="shared" si="6"/>
        <v>116.22</v>
      </c>
    </row>
    <row r="421" spans="1:8" ht="13" x14ac:dyDescent="0.3">
      <c r="A421" s="77" t="s">
        <v>736</v>
      </c>
      <c r="B421" s="77" t="s">
        <v>737</v>
      </c>
      <c r="C421" s="77" t="s">
        <v>738</v>
      </c>
      <c r="D421" s="78">
        <v>100</v>
      </c>
      <c r="E421" s="79">
        <v>2939656.56</v>
      </c>
      <c r="F421" s="80">
        <v>4040</v>
      </c>
      <c r="G421" s="80">
        <v>1605</v>
      </c>
      <c r="H421" s="81">
        <f t="shared" si="6"/>
        <v>727.64</v>
      </c>
    </row>
    <row r="422" spans="1:8" ht="13" x14ac:dyDescent="0.3">
      <c r="A422" s="77" t="s">
        <v>739</v>
      </c>
      <c r="B422" s="77" t="s">
        <v>740</v>
      </c>
      <c r="C422" s="77" t="s">
        <v>741</v>
      </c>
      <c r="D422" s="78">
        <v>100</v>
      </c>
      <c r="E422" s="79">
        <v>741461.56</v>
      </c>
      <c r="F422" s="80">
        <v>1911</v>
      </c>
      <c r="G422" s="80">
        <v>725</v>
      </c>
      <c r="H422" s="81">
        <f t="shared" si="6"/>
        <v>388</v>
      </c>
    </row>
    <row r="423" spans="1:8" ht="13" x14ac:dyDescent="0.3">
      <c r="A423" s="77" t="s">
        <v>742</v>
      </c>
      <c r="B423" s="77" t="s">
        <v>743</v>
      </c>
      <c r="C423" s="77" t="s">
        <v>744</v>
      </c>
      <c r="D423" s="78">
        <v>100</v>
      </c>
      <c r="E423" s="79">
        <v>291883.28999999998</v>
      </c>
      <c r="F423" s="80">
        <v>3778</v>
      </c>
      <c r="G423" s="80">
        <v>1353</v>
      </c>
      <c r="H423" s="81">
        <f t="shared" si="6"/>
        <v>77.260000000000005</v>
      </c>
    </row>
    <row r="424" spans="1:8" ht="13" x14ac:dyDescent="0.3">
      <c r="A424" s="77" t="s">
        <v>745</v>
      </c>
      <c r="B424" s="77" t="s">
        <v>746</v>
      </c>
      <c r="C424" s="77" t="s">
        <v>747</v>
      </c>
      <c r="D424" s="78">
        <v>100</v>
      </c>
      <c r="E424" s="79">
        <v>5636.93</v>
      </c>
      <c r="F424" s="80">
        <v>108</v>
      </c>
      <c r="G424" s="80">
        <v>46</v>
      </c>
      <c r="H424" s="81">
        <f t="shared" si="6"/>
        <v>52.19</v>
      </c>
    </row>
    <row r="425" spans="1:8" ht="13" x14ac:dyDescent="0.3">
      <c r="A425" s="77" t="s">
        <v>748</v>
      </c>
      <c r="B425" s="77" t="s">
        <v>749</v>
      </c>
      <c r="C425" s="77" t="s">
        <v>750</v>
      </c>
      <c r="D425" s="78">
        <v>100</v>
      </c>
      <c r="E425" s="79">
        <v>61028.76</v>
      </c>
      <c r="F425" s="80">
        <v>223</v>
      </c>
      <c r="G425" s="80">
        <v>109</v>
      </c>
      <c r="H425" s="81">
        <f t="shared" si="6"/>
        <v>273.67</v>
      </c>
    </row>
    <row r="426" spans="1:8" ht="13" x14ac:dyDescent="0.3">
      <c r="A426" s="77" t="s">
        <v>751</v>
      </c>
      <c r="B426" s="77" t="s">
        <v>752</v>
      </c>
      <c r="C426" s="77" t="s">
        <v>753</v>
      </c>
      <c r="D426" s="78">
        <v>100</v>
      </c>
      <c r="E426" s="79">
        <v>75651.44</v>
      </c>
      <c r="F426" s="80">
        <v>2275</v>
      </c>
      <c r="G426" s="80">
        <v>729</v>
      </c>
      <c r="H426" s="81">
        <f t="shared" si="6"/>
        <v>33.25</v>
      </c>
    </row>
    <row r="427" spans="1:8" ht="13" x14ac:dyDescent="0.3">
      <c r="A427" s="77" t="s">
        <v>754</v>
      </c>
      <c r="B427" s="77" t="s">
        <v>755</v>
      </c>
      <c r="C427" s="77" t="s">
        <v>756</v>
      </c>
      <c r="D427" s="78">
        <v>100</v>
      </c>
      <c r="E427" s="79">
        <v>28809.14</v>
      </c>
      <c r="F427" s="80">
        <v>200</v>
      </c>
      <c r="G427" s="80">
        <v>76</v>
      </c>
      <c r="H427" s="81">
        <f t="shared" si="6"/>
        <v>144.05000000000001</v>
      </c>
    </row>
    <row r="428" spans="1:8" ht="13" x14ac:dyDescent="0.3">
      <c r="A428" s="77" t="s">
        <v>757</v>
      </c>
      <c r="B428" s="77" t="s">
        <v>758</v>
      </c>
      <c r="C428" s="77" t="s">
        <v>759</v>
      </c>
      <c r="D428" s="78">
        <v>100</v>
      </c>
      <c r="E428" s="79">
        <v>84320.18</v>
      </c>
      <c r="F428" s="80">
        <v>487</v>
      </c>
      <c r="G428" s="80">
        <v>178</v>
      </c>
      <c r="H428" s="81">
        <f t="shared" si="6"/>
        <v>173.14</v>
      </c>
    </row>
    <row r="429" spans="1:8" ht="13" x14ac:dyDescent="0.3">
      <c r="A429" s="77" t="s">
        <v>760</v>
      </c>
      <c r="B429" s="77" t="s">
        <v>761</v>
      </c>
      <c r="C429" s="77" t="s">
        <v>762</v>
      </c>
      <c r="D429" s="78">
        <v>100</v>
      </c>
      <c r="E429" s="79">
        <v>36436.839999999997</v>
      </c>
      <c r="F429" s="80">
        <v>485</v>
      </c>
      <c r="G429" s="80">
        <v>245</v>
      </c>
      <c r="H429" s="81">
        <f t="shared" si="6"/>
        <v>75.13</v>
      </c>
    </row>
    <row r="430" spans="1:8" ht="13" x14ac:dyDescent="0.3">
      <c r="A430" s="77" t="s">
        <v>763</v>
      </c>
      <c r="B430" s="77" t="s">
        <v>764</v>
      </c>
      <c r="C430" s="77" t="s">
        <v>765</v>
      </c>
      <c r="D430" s="78">
        <v>75</v>
      </c>
      <c r="E430" s="79">
        <v>132098.16</v>
      </c>
      <c r="F430" s="80">
        <v>13447</v>
      </c>
      <c r="G430" s="108">
        <v>7652</v>
      </c>
      <c r="H430" s="81">
        <f t="shared" si="6"/>
        <v>9.82</v>
      </c>
    </row>
    <row r="431" spans="1:8" ht="13" x14ac:dyDescent="0.3">
      <c r="A431" s="77" t="s">
        <v>763</v>
      </c>
      <c r="B431" s="77" t="s">
        <v>764</v>
      </c>
      <c r="C431" s="77" t="s">
        <v>765</v>
      </c>
      <c r="D431" s="78">
        <v>100</v>
      </c>
      <c r="E431" s="79">
        <v>1973414.84</v>
      </c>
      <c r="F431" s="80">
        <v>3912</v>
      </c>
      <c r="G431" s="108"/>
      <c r="H431" s="81">
        <f t="shared" si="6"/>
        <v>504.45</v>
      </c>
    </row>
    <row r="432" spans="1:8" ht="13" x14ac:dyDescent="0.3">
      <c r="A432" s="77" t="s">
        <v>766</v>
      </c>
      <c r="B432" s="77" t="s">
        <v>767</v>
      </c>
      <c r="C432" s="77" t="s">
        <v>768</v>
      </c>
      <c r="D432" s="78">
        <v>100</v>
      </c>
      <c r="E432" s="79">
        <v>1973311.84</v>
      </c>
      <c r="F432" s="80">
        <v>3908</v>
      </c>
      <c r="G432" s="80">
        <v>1448</v>
      </c>
      <c r="H432" s="81">
        <f t="shared" si="6"/>
        <v>504.94</v>
      </c>
    </row>
    <row r="433" spans="1:8" ht="13" x14ac:dyDescent="0.3">
      <c r="A433" s="77" t="s">
        <v>769</v>
      </c>
      <c r="B433" s="77" t="s">
        <v>770</v>
      </c>
      <c r="C433" s="77" t="s">
        <v>771</v>
      </c>
      <c r="D433" s="78">
        <v>75</v>
      </c>
      <c r="E433" s="79">
        <v>8335.7900000000009</v>
      </c>
      <c r="F433" s="80">
        <v>340</v>
      </c>
      <c r="G433" s="108">
        <v>150</v>
      </c>
      <c r="H433" s="81">
        <f t="shared" si="6"/>
        <v>24.52</v>
      </c>
    </row>
    <row r="434" spans="1:8" ht="13" x14ac:dyDescent="0.3">
      <c r="A434" s="77" t="s">
        <v>769</v>
      </c>
      <c r="B434" s="77" t="s">
        <v>770</v>
      </c>
      <c r="C434" s="77" t="s">
        <v>771</v>
      </c>
      <c r="D434" s="78">
        <v>100</v>
      </c>
      <c r="E434" s="79">
        <v>103</v>
      </c>
      <c r="F434" s="80">
        <v>4</v>
      </c>
      <c r="G434" s="108"/>
      <c r="H434" s="81">
        <f t="shared" si="6"/>
        <v>25.75</v>
      </c>
    </row>
    <row r="435" spans="1:8" ht="13" x14ac:dyDescent="0.3">
      <c r="A435" s="77" t="s">
        <v>772</v>
      </c>
      <c r="B435" s="77" t="s">
        <v>773</v>
      </c>
      <c r="C435" s="77" t="s">
        <v>774</v>
      </c>
      <c r="D435" s="78">
        <v>75</v>
      </c>
      <c r="E435" s="79">
        <v>123762.37</v>
      </c>
      <c r="F435" s="80">
        <v>13107</v>
      </c>
      <c r="G435" s="80">
        <v>6071</v>
      </c>
      <c r="H435" s="81">
        <f t="shared" si="6"/>
        <v>9.44</v>
      </c>
    </row>
    <row r="436" spans="1:8" ht="13" x14ac:dyDescent="0.3">
      <c r="A436" s="77" t="s">
        <v>775</v>
      </c>
      <c r="B436" s="77" t="s">
        <v>776</v>
      </c>
      <c r="C436" s="77" t="s">
        <v>777</v>
      </c>
      <c r="D436" s="78">
        <v>75</v>
      </c>
      <c r="E436" s="79">
        <v>1113182.81</v>
      </c>
      <c r="F436" s="80">
        <v>49432</v>
      </c>
      <c r="G436" s="108">
        <v>23110</v>
      </c>
      <c r="H436" s="81">
        <f t="shared" si="6"/>
        <v>22.52</v>
      </c>
    </row>
    <row r="437" spans="1:8" ht="13" x14ac:dyDescent="0.3">
      <c r="A437" s="77" t="s">
        <v>775</v>
      </c>
      <c r="B437" s="77" t="s">
        <v>776</v>
      </c>
      <c r="C437" s="77" t="s">
        <v>777</v>
      </c>
      <c r="D437" s="78">
        <v>100</v>
      </c>
      <c r="E437" s="79">
        <v>269.76</v>
      </c>
      <c r="F437" s="80">
        <v>5</v>
      </c>
      <c r="G437" s="108"/>
      <c r="H437" s="81">
        <f t="shared" si="6"/>
        <v>53.95</v>
      </c>
    </row>
    <row r="438" spans="1:8" ht="13" x14ac:dyDescent="0.3">
      <c r="A438" s="77" t="s">
        <v>778</v>
      </c>
      <c r="B438" s="77" t="s">
        <v>779</v>
      </c>
      <c r="C438" s="77" t="s">
        <v>780</v>
      </c>
      <c r="D438" s="78">
        <v>75</v>
      </c>
      <c r="E438" s="79">
        <v>507329.01</v>
      </c>
      <c r="F438" s="80">
        <v>19593</v>
      </c>
      <c r="G438" s="108">
        <v>9655</v>
      </c>
      <c r="H438" s="81">
        <f t="shared" si="6"/>
        <v>25.89</v>
      </c>
    </row>
    <row r="439" spans="1:8" ht="13" x14ac:dyDescent="0.3">
      <c r="A439" s="77" t="s">
        <v>778</v>
      </c>
      <c r="B439" s="77" t="s">
        <v>779</v>
      </c>
      <c r="C439" s="77" t="s">
        <v>780</v>
      </c>
      <c r="D439" s="78">
        <v>100</v>
      </c>
      <c r="E439" s="79">
        <v>208.06</v>
      </c>
      <c r="F439" s="80">
        <v>3</v>
      </c>
      <c r="G439" s="108"/>
      <c r="H439" s="81">
        <f t="shared" si="6"/>
        <v>69.349999999999994</v>
      </c>
    </row>
    <row r="440" spans="1:8" ht="13" x14ac:dyDescent="0.3">
      <c r="A440" s="77" t="s">
        <v>781</v>
      </c>
      <c r="B440" s="77" t="s">
        <v>782</v>
      </c>
      <c r="C440" s="77" t="s">
        <v>783</v>
      </c>
      <c r="D440" s="78">
        <v>75</v>
      </c>
      <c r="E440" s="79">
        <v>43215.99</v>
      </c>
      <c r="F440" s="80">
        <v>2470</v>
      </c>
      <c r="G440" s="108">
        <v>1221</v>
      </c>
      <c r="H440" s="81">
        <f t="shared" si="6"/>
        <v>17.5</v>
      </c>
    </row>
    <row r="441" spans="1:8" ht="13" x14ac:dyDescent="0.3">
      <c r="A441" s="77" t="s">
        <v>781</v>
      </c>
      <c r="B441" s="77" t="s">
        <v>782</v>
      </c>
      <c r="C441" s="77" t="s">
        <v>783</v>
      </c>
      <c r="D441" s="78">
        <v>100</v>
      </c>
      <c r="E441" s="79">
        <v>36.44</v>
      </c>
      <c r="F441" s="80">
        <v>1</v>
      </c>
      <c r="G441" s="108"/>
      <c r="H441" s="81">
        <f t="shared" si="6"/>
        <v>36.44</v>
      </c>
    </row>
    <row r="442" spans="1:8" ht="13" x14ac:dyDescent="0.3">
      <c r="A442" s="77" t="s">
        <v>784</v>
      </c>
      <c r="B442" s="77" t="s">
        <v>785</v>
      </c>
      <c r="C442" s="77" t="s">
        <v>786</v>
      </c>
      <c r="D442" s="78">
        <v>75</v>
      </c>
      <c r="E442" s="79">
        <v>562637.81000000006</v>
      </c>
      <c r="F442" s="80">
        <v>27369</v>
      </c>
      <c r="G442" s="108">
        <v>12883</v>
      </c>
      <c r="H442" s="81">
        <f t="shared" si="6"/>
        <v>20.56</v>
      </c>
    </row>
    <row r="443" spans="1:8" ht="13" x14ac:dyDescent="0.3">
      <c r="A443" s="77" t="s">
        <v>784</v>
      </c>
      <c r="B443" s="77" t="s">
        <v>785</v>
      </c>
      <c r="C443" s="77" t="s">
        <v>786</v>
      </c>
      <c r="D443" s="78">
        <v>100</v>
      </c>
      <c r="E443" s="79">
        <v>25.26</v>
      </c>
      <c r="F443" s="80">
        <v>1</v>
      </c>
      <c r="G443" s="108"/>
      <c r="H443" s="81">
        <f t="shared" si="6"/>
        <v>25.26</v>
      </c>
    </row>
    <row r="444" spans="1:8" ht="13" x14ac:dyDescent="0.3">
      <c r="A444" s="72" t="s">
        <v>787</v>
      </c>
      <c r="B444" s="73" t="s">
        <v>788</v>
      </c>
      <c r="C444" s="73" t="s">
        <v>789</v>
      </c>
      <c r="D444" s="83">
        <v>100</v>
      </c>
      <c r="E444" s="87">
        <v>93428.6</v>
      </c>
      <c r="F444" s="76">
        <v>92</v>
      </c>
      <c r="G444" s="88">
        <v>46</v>
      </c>
      <c r="H444" s="75">
        <f t="shared" si="6"/>
        <v>1015.53</v>
      </c>
    </row>
    <row r="445" spans="1:8" ht="13" x14ac:dyDescent="0.3">
      <c r="A445" s="77" t="s">
        <v>790</v>
      </c>
      <c r="B445" s="77" t="s">
        <v>791</v>
      </c>
      <c r="C445" s="77" t="s">
        <v>792</v>
      </c>
      <c r="D445" s="78">
        <v>100</v>
      </c>
      <c r="E445" s="79">
        <v>26656.12</v>
      </c>
      <c r="F445" s="80">
        <v>24</v>
      </c>
      <c r="G445" s="80">
        <v>12</v>
      </c>
      <c r="H445" s="81">
        <f t="shared" si="6"/>
        <v>1110.67</v>
      </c>
    </row>
    <row r="446" spans="1:8" ht="13" x14ac:dyDescent="0.3">
      <c r="A446" s="77" t="s">
        <v>793</v>
      </c>
      <c r="B446" s="77" t="s">
        <v>794</v>
      </c>
      <c r="C446" s="77" t="s">
        <v>795</v>
      </c>
      <c r="D446" s="78">
        <v>100</v>
      </c>
      <c r="E446" s="79">
        <v>65335.45</v>
      </c>
      <c r="F446" s="80">
        <v>57</v>
      </c>
      <c r="G446" s="80">
        <v>23</v>
      </c>
      <c r="H446" s="81">
        <f t="shared" si="6"/>
        <v>1146.24</v>
      </c>
    </row>
    <row r="447" spans="1:8" ht="13" x14ac:dyDescent="0.3">
      <c r="A447" s="77" t="s">
        <v>796</v>
      </c>
      <c r="B447" s="77" t="s">
        <v>797</v>
      </c>
      <c r="C447" s="77" t="s">
        <v>798</v>
      </c>
      <c r="D447" s="78">
        <v>100</v>
      </c>
      <c r="E447" s="79">
        <v>1437.03</v>
      </c>
      <c r="F447" s="80">
        <v>11</v>
      </c>
      <c r="G447" s="80">
        <v>11</v>
      </c>
      <c r="H447" s="81">
        <f t="shared" si="6"/>
        <v>130.63999999999999</v>
      </c>
    </row>
    <row r="448" spans="1:8" ht="169" x14ac:dyDescent="0.3">
      <c r="A448" s="72" t="s">
        <v>799</v>
      </c>
      <c r="B448" s="73" t="s">
        <v>800</v>
      </c>
      <c r="C448" s="73" t="s">
        <v>801</v>
      </c>
      <c r="D448" s="83" t="s">
        <v>531</v>
      </c>
      <c r="E448" s="87">
        <f>SUM(E449+E450+E451)</f>
        <v>15917685.539999999</v>
      </c>
      <c r="F448" s="88">
        <f>SUM(F449+F450+F451)</f>
        <v>127524</v>
      </c>
      <c r="G448" s="88">
        <v>29176</v>
      </c>
      <c r="H448" s="75">
        <f t="shared" si="6"/>
        <v>124.82</v>
      </c>
    </row>
    <row r="449" spans="1:8" ht="13" x14ac:dyDescent="0.3">
      <c r="A449" s="77" t="s">
        <v>799</v>
      </c>
      <c r="B449" s="77" t="s">
        <v>800</v>
      </c>
      <c r="C449" s="77" t="s">
        <v>801</v>
      </c>
      <c r="D449" s="78">
        <v>50</v>
      </c>
      <c r="E449" s="79">
        <v>150600.68</v>
      </c>
      <c r="F449" s="80">
        <v>6527</v>
      </c>
      <c r="G449" s="108">
        <v>29176</v>
      </c>
      <c r="H449" s="81">
        <f t="shared" si="6"/>
        <v>23.07</v>
      </c>
    </row>
    <row r="450" spans="1:8" ht="13" x14ac:dyDescent="0.3">
      <c r="A450" s="77" t="s">
        <v>799</v>
      </c>
      <c r="B450" s="77" t="s">
        <v>800</v>
      </c>
      <c r="C450" s="77" t="s">
        <v>801</v>
      </c>
      <c r="D450" s="78">
        <v>75</v>
      </c>
      <c r="E450" s="79">
        <v>708980.01</v>
      </c>
      <c r="F450" s="80">
        <v>45989</v>
      </c>
      <c r="G450" s="108"/>
      <c r="H450" s="81">
        <f t="shared" si="6"/>
        <v>15.42</v>
      </c>
    </row>
    <row r="451" spans="1:8" ht="13" x14ac:dyDescent="0.3">
      <c r="A451" s="77" t="s">
        <v>799</v>
      </c>
      <c r="B451" s="77" t="s">
        <v>800</v>
      </c>
      <c r="C451" s="77" t="s">
        <v>801</v>
      </c>
      <c r="D451" s="78">
        <v>100</v>
      </c>
      <c r="E451" s="79">
        <v>15058104.85</v>
      </c>
      <c r="F451" s="80">
        <v>75008</v>
      </c>
      <c r="G451" s="108"/>
      <c r="H451" s="81">
        <f t="shared" si="6"/>
        <v>200.75</v>
      </c>
    </row>
    <row r="452" spans="1:8" ht="13" x14ac:dyDescent="0.3">
      <c r="A452" s="77" t="s">
        <v>802</v>
      </c>
      <c r="B452" s="77" t="s">
        <v>803</v>
      </c>
      <c r="C452" s="77" t="s">
        <v>804</v>
      </c>
      <c r="D452" s="78">
        <v>50</v>
      </c>
      <c r="E452" s="79">
        <v>43383.67</v>
      </c>
      <c r="F452" s="80">
        <v>1948</v>
      </c>
      <c r="G452" s="108">
        <v>5402</v>
      </c>
      <c r="H452" s="81">
        <f t="shared" si="6"/>
        <v>22.27</v>
      </c>
    </row>
    <row r="453" spans="1:8" ht="13" x14ac:dyDescent="0.3">
      <c r="A453" s="77" t="s">
        <v>802</v>
      </c>
      <c r="B453" s="77" t="s">
        <v>803</v>
      </c>
      <c r="C453" s="77" t="s">
        <v>804</v>
      </c>
      <c r="D453" s="78">
        <v>75</v>
      </c>
      <c r="E453" s="79">
        <v>500486.72</v>
      </c>
      <c r="F453" s="80">
        <v>25655</v>
      </c>
      <c r="G453" s="108"/>
      <c r="H453" s="81">
        <f t="shared" si="6"/>
        <v>19.510000000000002</v>
      </c>
    </row>
    <row r="454" spans="1:8" ht="13" x14ac:dyDescent="0.3">
      <c r="A454" s="77" t="s">
        <v>805</v>
      </c>
      <c r="B454" s="77" t="s">
        <v>806</v>
      </c>
      <c r="C454" s="77" t="s">
        <v>807</v>
      </c>
      <c r="D454" s="78">
        <v>50</v>
      </c>
      <c r="E454" s="79">
        <v>38342.9</v>
      </c>
      <c r="F454" s="80">
        <v>1722</v>
      </c>
      <c r="G454" s="108">
        <v>4641</v>
      </c>
      <c r="H454" s="81">
        <f t="shared" si="6"/>
        <v>22.27</v>
      </c>
    </row>
    <row r="455" spans="1:8" ht="13" x14ac:dyDescent="0.3">
      <c r="A455" s="77" t="s">
        <v>805</v>
      </c>
      <c r="B455" s="77" t="s">
        <v>806</v>
      </c>
      <c r="C455" s="77" t="s">
        <v>807</v>
      </c>
      <c r="D455" s="78">
        <v>75</v>
      </c>
      <c r="E455" s="79">
        <v>450072.15</v>
      </c>
      <c r="F455" s="80">
        <v>22623</v>
      </c>
      <c r="G455" s="108"/>
      <c r="H455" s="81">
        <f t="shared" si="6"/>
        <v>19.89</v>
      </c>
    </row>
    <row r="456" spans="1:8" ht="13" x14ac:dyDescent="0.3">
      <c r="A456" s="77" t="s">
        <v>808</v>
      </c>
      <c r="B456" s="77" t="s">
        <v>809</v>
      </c>
      <c r="C456" s="77" t="s">
        <v>810</v>
      </c>
      <c r="D456" s="78">
        <v>50</v>
      </c>
      <c r="E456" s="79">
        <v>4123.43</v>
      </c>
      <c r="F456" s="80">
        <v>184</v>
      </c>
      <c r="G456" s="108">
        <v>818</v>
      </c>
      <c r="H456" s="81">
        <f t="shared" ref="H456:H519" si="7">ROUND(E456/F456,2)</f>
        <v>22.41</v>
      </c>
    </row>
    <row r="457" spans="1:8" ht="13" x14ac:dyDescent="0.3">
      <c r="A457" s="77" t="s">
        <v>808</v>
      </c>
      <c r="B457" s="77" t="s">
        <v>809</v>
      </c>
      <c r="C457" s="77" t="s">
        <v>810</v>
      </c>
      <c r="D457" s="78">
        <v>75</v>
      </c>
      <c r="E457" s="79">
        <v>41702.74</v>
      </c>
      <c r="F457" s="80">
        <v>2520</v>
      </c>
      <c r="G457" s="108"/>
      <c r="H457" s="81">
        <f t="shared" si="7"/>
        <v>16.55</v>
      </c>
    </row>
    <row r="458" spans="1:8" ht="13" x14ac:dyDescent="0.3">
      <c r="A458" s="77" t="s">
        <v>811</v>
      </c>
      <c r="B458" s="77" t="s">
        <v>812</v>
      </c>
      <c r="C458" s="77" t="s">
        <v>813</v>
      </c>
      <c r="D458" s="78">
        <v>50</v>
      </c>
      <c r="E458" s="79">
        <v>917.34</v>
      </c>
      <c r="F458" s="80">
        <v>42</v>
      </c>
      <c r="G458" s="108">
        <v>163</v>
      </c>
      <c r="H458" s="81">
        <f t="shared" si="7"/>
        <v>21.84</v>
      </c>
    </row>
    <row r="459" spans="1:8" ht="13" x14ac:dyDescent="0.3">
      <c r="A459" s="77" t="s">
        <v>811</v>
      </c>
      <c r="B459" s="77" t="s">
        <v>812</v>
      </c>
      <c r="C459" s="77" t="s">
        <v>813</v>
      </c>
      <c r="D459" s="78">
        <v>75</v>
      </c>
      <c r="E459" s="79">
        <v>8711.83</v>
      </c>
      <c r="F459" s="80">
        <v>512</v>
      </c>
      <c r="G459" s="108"/>
      <c r="H459" s="81">
        <f t="shared" si="7"/>
        <v>17.02</v>
      </c>
    </row>
    <row r="460" spans="1:8" ht="13" x14ac:dyDescent="0.3">
      <c r="A460" s="77" t="s">
        <v>814</v>
      </c>
      <c r="B460" s="77" t="s">
        <v>815</v>
      </c>
      <c r="C460" s="77" t="s">
        <v>816</v>
      </c>
      <c r="D460" s="78">
        <v>50</v>
      </c>
      <c r="E460" s="79">
        <v>21124.53</v>
      </c>
      <c r="F460" s="80">
        <v>977</v>
      </c>
      <c r="G460" s="108">
        <v>1751</v>
      </c>
      <c r="H460" s="81">
        <f t="shared" si="7"/>
        <v>21.62</v>
      </c>
    </row>
    <row r="461" spans="1:8" ht="13" x14ac:dyDescent="0.3">
      <c r="A461" s="77" t="s">
        <v>814</v>
      </c>
      <c r="B461" s="77" t="s">
        <v>815</v>
      </c>
      <c r="C461" s="77" t="s">
        <v>816</v>
      </c>
      <c r="D461" s="78">
        <v>100</v>
      </c>
      <c r="E461" s="79">
        <v>10465659.42</v>
      </c>
      <c r="F461" s="80">
        <v>4931</v>
      </c>
      <c r="G461" s="108"/>
      <c r="H461" s="81">
        <f t="shared" si="7"/>
        <v>2122.42</v>
      </c>
    </row>
    <row r="462" spans="1:8" ht="13" x14ac:dyDescent="0.3">
      <c r="A462" s="77" t="s">
        <v>817</v>
      </c>
      <c r="B462" s="77" t="s">
        <v>818</v>
      </c>
      <c r="C462" s="77" t="s">
        <v>816</v>
      </c>
      <c r="D462" s="78">
        <v>50</v>
      </c>
      <c r="E462" s="79">
        <v>21124.53</v>
      </c>
      <c r="F462" s="80">
        <v>977</v>
      </c>
      <c r="G462" s="108">
        <v>1751</v>
      </c>
      <c r="H462" s="81">
        <f t="shared" si="7"/>
        <v>21.62</v>
      </c>
    </row>
    <row r="463" spans="1:8" ht="13" x14ac:dyDescent="0.3">
      <c r="A463" s="77" t="s">
        <v>817</v>
      </c>
      <c r="B463" s="77" t="s">
        <v>818</v>
      </c>
      <c r="C463" s="77" t="s">
        <v>816</v>
      </c>
      <c r="D463" s="78">
        <v>100</v>
      </c>
      <c r="E463" s="79">
        <v>10465659.42</v>
      </c>
      <c r="F463" s="80">
        <v>4931</v>
      </c>
      <c r="G463" s="108"/>
      <c r="H463" s="81">
        <f t="shared" si="7"/>
        <v>2122.42</v>
      </c>
    </row>
    <row r="464" spans="1:8" ht="13" x14ac:dyDescent="0.3">
      <c r="A464" s="77" t="s">
        <v>819</v>
      </c>
      <c r="B464" s="77" t="s">
        <v>820</v>
      </c>
      <c r="C464" s="77" t="s">
        <v>821</v>
      </c>
      <c r="D464" s="78">
        <v>75</v>
      </c>
      <c r="E464" s="79">
        <v>31870.44</v>
      </c>
      <c r="F464" s="80">
        <v>3708</v>
      </c>
      <c r="G464" s="108">
        <v>14661</v>
      </c>
      <c r="H464" s="81">
        <f t="shared" si="7"/>
        <v>8.6</v>
      </c>
    </row>
    <row r="465" spans="1:8" ht="13" x14ac:dyDescent="0.3">
      <c r="A465" s="77" t="s">
        <v>819</v>
      </c>
      <c r="B465" s="77" t="s">
        <v>820</v>
      </c>
      <c r="C465" s="77" t="s">
        <v>821</v>
      </c>
      <c r="D465" s="78">
        <v>100</v>
      </c>
      <c r="E465" s="79">
        <v>2201486.37</v>
      </c>
      <c r="F465" s="80">
        <v>65749</v>
      </c>
      <c r="G465" s="108"/>
      <c r="H465" s="81">
        <f t="shared" si="7"/>
        <v>33.479999999999997</v>
      </c>
    </row>
    <row r="466" spans="1:8" ht="13" x14ac:dyDescent="0.3">
      <c r="A466" s="77" t="s">
        <v>822</v>
      </c>
      <c r="B466" s="77" t="s">
        <v>823</v>
      </c>
      <c r="C466" s="77" t="s">
        <v>824</v>
      </c>
      <c r="D466" s="78">
        <v>100</v>
      </c>
      <c r="E466" s="79">
        <v>1484458.54</v>
      </c>
      <c r="F466" s="80">
        <v>65107</v>
      </c>
      <c r="G466" s="80">
        <v>12787</v>
      </c>
      <c r="H466" s="81">
        <f t="shared" si="7"/>
        <v>22.8</v>
      </c>
    </row>
    <row r="467" spans="1:8" ht="13" x14ac:dyDescent="0.3">
      <c r="A467" s="77" t="s">
        <v>825</v>
      </c>
      <c r="B467" s="77" t="s">
        <v>826</v>
      </c>
      <c r="C467" s="77" t="s">
        <v>827</v>
      </c>
      <c r="D467" s="78">
        <v>75</v>
      </c>
      <c r="E467" s="79">
        <v>31870.44</v>
      </c>
      <c r="F467" s="80">
        <v>3708</v>
      </c>
      <c r="G467" s="108">
        <v>1657</v>
      </c>
      <c r="H467" s="81">
        <f t="shared" si="7"/>
        <v>8.6</v>
      </c>
    </row>
    <row r="468" spans="1:8" ht="13" x14ac:dyDescent="0.3">
      <c r="A468" s="77" t="s">
        <v>825</v>
      </c>
      <c r="B468" s="77" t="s">
        <v>826</v>
      </c>
      <c r="C468" s="77" t="s">
        <v>827</v>
      </c>
      <c r="D468" s="78">
        <v>100</v>
      </c>
      <c r="E468" s="79">
        <v>7.17</v>
      </c>
      <c r="F468" s="80">
        <v>1</v>
      </c>
      <c r="G468" s="108"/>
      <c r="H468" s="81">
        <f t="shared" si="7"/>
        <v>7.17</v>
      </c>
    </row>
    <row r="469" spans="1:8" ht="13" x14ac:dyDescent="0.3">
      <c r="A469" s="77" t="s">
        <v>828</v>
      </c>
      <c r="B469" s="77" t="s">
        <v>829</v>
      </c>
      <c r="C469" s="77" t="s">
        <v>830</v>
      </c>
      <c r="D469" s="78">
        <v>100</v>
      </c>
      <c r="E469" s="79">
        <v>717020.66</v>
      </c>
      <c r="F469" s="80">
        <v>641</v>
      </c>
      <c r="G469" s="80">
        <v>283</v>
      </c>
      <c r="H469" s="81">
        <f t="shared" si="7"/>
        <v>1118.5999999999999</v>
      </c>
    </row>
    <row r="470" spans="1:8" ht="13" x14ac:dyDescent="0.3">
      <c r="A470" s="77" t="s">
        <v>831</v>
      </c>
      <c r="B470" s="77" t="s">
        <v>832</v>
      </c>
      <c r="C470" s="77" t="s">
        <v>833</v>
      </c>
      <c r="D470" s="78">
        <v>100</v>
      </c>
      <c r="E470" s="79">
        <v>40036.31</v>
      </c>
      <c r="F470" s="80">
        <v>1554</v>
      </c>
      <c r="G470" s="80">
        <v>368</v>
      </c>
      <c r="H470" s="81">
        <f t="shared" si="7"/>
        <v>25.76</v>
      </c>
    </row>
    <row r="471" spans="1:8" ht="13" x14ac:dyDescent="0.3">
      <c r="A471" s="77" t="s">
        <v>834</v>
      </c>
      <c r="B471" s="77" t="s">
        <v>835</v>
      </c>
      <c r="C471" s="77" t="s">
        <v>836</v>
      </c>
      <c r="D471" s="78">
        <v>100</v>
      </c>
      <c r="E471" s="79">
        <v>40036.31</v>
      </c>
      <c r="F471" s="80">
        <v>1554</v>
      </c>
      <c r="G471" s="80">
        <v>368</v>
      </c>
      <c r="H471" s="81">
        <f t="shared" si="7"/>
        <v>25.76</v>
      </c>
    </row>
    <row r="472" spans="1:8" ht="14" customHeight="1" x14ac:dyDescent="0.3">
      <c r="A472" s="77" t="s">
        <v>837</v>
      </c>
      <c r="B472" s="77" t="s">
        <v>838</v>
      </c>
      <c r="C472" s="77" t="s">
        <v>839</v>
      </c>
      <c r="D472" s="78">
        <v>50</v>
      </c>
      <c r="E472" s="79">
        <v>34651.980000000003</v>
      </c>
      <c r="F472" s="80">
        <v>1323</v>
      </c>
      <c r="G472" s="108">
        <v>454</v>
      </c>
      <c r="H472" s="81">
        <f t="shared" si="7"/>
        <v>26.19</v>
      </c>
    </row>
    <row r="473" spans="1:8" ht="13" x14ac:dyDescent="0.3">
      <c r="A473" s="77" t="s">
        <v>837</v>
      </c>
      <c r="B473" s="77" t="s">
        <v>838</v>
      </c>
      <c r="C473" s="77" t="s">
        <v>839</v>
      </c>
      <c r="D473" s="78">
        <v>100</v>
      </c>
      <c r="E473" s="79">
        <v>65578.92</v>
      </c>
      <c r="F473" s="80">
        <v>1196</v>
      </c>
      <c r="G473" s="108"/>
      <c r="H473" s="81">
        <f t="shared" si="7"/>
        <v>54.83</v>
      </c>
    </row>
    <row r="474" spans="1:8" ht="13" x14ac:dyDescent="0.3">
      <c r="A474" s="77" t="s">
        <v>840</v>
      </c>
      <c r="B474" s="77" t="s">
        <v>841</v>
      </c>
      <c r="C474" s="77" t="s">
        <v>839</v>
      </c>
      <c r="D474" s="78">
        <v>50</v>
      </c>
      <c r="E474" s="79">
        <v>34651.980000000003</v>
      </c>
      <c r="F474" s="80">
        <v>1323</v>
      </c>
      <c r="G474" s="108">
        <v>454</v>
      </c>
      <c r="H474" s="81">
        <f t="shared" si="7"/>
        <v>26.19</v>
      </c>
    </row>
    <row r="475" spans="1:8" ht="13" x14ac:dyDescent="0.3">
      <c r="A475" s="77" t="s">
        <v>840</v>
      </c>
      <c r="B475" s="77" t="s">
        <v>841</v>
      </c>
      <c r="C475" s="77" t="s">
        <v>839</v>
      </c>
      <c r="D475" s="78">
        <v>100</v>
      </c>
      <c r="E475" s="79">
        <v>65578.92</v>
      </c>
      <c r="F475" s="80">
        <v>1196</v>
      </c>
      <c r="G475" s="108"/>
      <c r="H475" s="81">
        <f t="shared" si="7"/>
        <v>54.83</v>
      </c>
    </row>
    <row r="476" spans="1:8" ht="13" x14ac:dyDescent="0.3">
      <c r="A476" s="77" t="s">
        <v>842</v>
      </c>
      <c r="B476" s="77" t="s">
        <v>843</v>
      </c>
      <c r="C476" s="77" t="s">
        <v>844</v>
      </c>
      <c r="D476" s="78">
        <v>75</v>
      </c>
      <c r="E476" s="79">
        <v>263.91000000000003</v>
      </c>
      <c r="F476" s="80">
        <v>23</v>
      </c>
      <c r="G476" s="108">
        <v>146</v>
      </c>
      <c r="H476" s="81">
        <f t="shared" si="7"/>
        <v>11.47</v>
      </c>
    </row>
    <row r="477" spans="1:8" ht="13" x14ac:dyDescent="0.3">
      <c r="A477" s="77" t="s">
        <v>842</v>
      </c>
      <c r="B477" s="77" t="s">
        <v>843</v>
      </c>
      <c r="C477" s="77" t="s">
        <v>844</v>
      </c>
      <c r="D477" s="78">
        <v>100</v>
      </c>
      <c r="E477" s="79">
        <v>48993.48</v>
      </c>
      <c r="F477" s="80">
        <v>455</v>
      </c>
      <c r="G477" s="108"/>
      <c r="H477" s="81">
        <f t="shared" si="7"/>
        <v>107.68</v>
      </c>
    </row>
    <row r="478" spans="1:8" ht="13" x14ac:dyDescent="0.3">
      <c r="A478" s="77" t="s">
        <v>845</v>
      </c>
      <c r="B478" s="77" t="s">
        <v>846</v>
      </c>
      <c r="C478" s="77" t="s">
        <v>847</v>
      </c>
      <c r="D478" s="78">
        <v>100</v>
      </c>
      <c r="E478" s="79">
        <v>10902.28</v>
      </c>
      <c r="F478" s="80">
        <v>128</v>
      </c>
      <c r="G478" s="80">
        <v>29</v>
      </c>
      <c r="H478" s="81">
        <f t="shared" si="7"/>
        <v>85.17</v>
      </c>
    </row>
    <row r="479" spans="1:8" ht="13" x14ac:dyDescent="0.3">
      <c r="A479" s="77" t="s">
        <v>848</v>
      </c>
      <c r="B479" s="77" t="s">
        <v>849</v>
      </c>
      <c r="C479" s="77" t="s">
        <v>850</v>
      </c>
      <c r="D479" s="78">
        <v>75</v>
      </c>
      <c r="E479" s="79">
        <v>263.91000000000003</v>
      </c>
      <c r="F479" s="80">
        <v>23</v>
      </c>
      <c r="G479" s="80">
        <v>11</v>
      </c>
      <c r="H479" s="81">
        <f t="shared" si="7"/>
        <v>11.47</v>
      </c>
    </row>
    <row r="480" spans="1:8" ht="13" x14ac:dyDescent="0.3">
      <c r="A480" s="77" t="s">
        <v>851</v>
      </c>
      <c r="B480" s="77" t="s">
        <v>852</v>
      </c>
      <c r="C480" s="77" t="s">
        <v>853</v>
      </c>
      <c r="D480" s="78">
        <v>100</v>
      </c>
      <c r="E480" s="79">
        <v>38091.199999999997</v>
      </c>
      <c r="F480" s="80">
        <v>327</v>
      </c>
      <c r="G480" s="80">
        <v>106</v>
      </c>
      <c r="H480" s="81">
        <f t="shared" si="7"/>
        <v>116.49</v>
      </c>
    </row>
    <row r="481" spans="1:8" ht="13" x14ac:dyDescent="0.3">
      <c r="A481" s="77" t="s">
        <v>854</v>
      </c>
      <c r="B481" s="77" t="s">
        <v>803</v>
      </c>
      <c r="C481" s="77" t="s">
        <v>855</v>
      </c>
      <c r="D481" s="78">
        <v>75</v>
      </c>
      <c r="E481" s="79">
        <v>4575.5600000000004</v>
      </c>
      <c r="F481" s="80">
        <v>340</v>
      </c>
      <c r="G481" s="108">
        <v>115</v>
      </c>
      <c r="H481" s="81">
        <f t="shared" si="7"/>
        <v>13.46</v>
      </c>
    </row>
    <row r="482" spans="1:8" ht="13" x14ac:dyDescent="0.3">
      <c r="A482" s="77" t="s">
        <v>854</v>
      </c>
      <c r="B482" s="77" t="s">
        <v>803</v>
      </c>
      <c r="C482" s="77" t="s">
        <v>855</v>
      </c>
      <c r="D482" s="78">
        <v>100</v>
      </c>
      <c r="E482" s="79">
        <v>455.18</v>
      </c>
      <c r="F482" s="80">
        <v>24</v>
      </c>
      <c r="G482" s="108"/>
      <c r="H482" s="81">
        <f t="shared" si="7"/>
        <v>18.97</v>
      </c>
    </row>
    <row r="483" spans="1:8" ht="13" x14ac:dyDescent="0.3">
      <c r="A483" s="77" t="s">
        <v>856</v>
      </c>
      <c r="B483" s="77" t="s">
        <v>857</v>
      </c>
      <c r="C483" s="77" t="s">
        <v>855</v>
      </c>
      <c r="D483" s="78">
        <v>75</v>
      </c>
      <c r="E483" s="79">
        <v>4575.5600000000004</v>
      </c>
      <c r="F483" s="80">
        <v>340</v>
      </c>
      <c r="G483" s="108">
        <v>115</v>
      </c>
      <c r="H483" s="81">
        <f t="shared" si="7"/>
        <v>13.46</v>
      </c>
    </row>
    <row r="484" spans="1:8" ht="13" x14ac:dyDescent="0.3">
      <c r="A484" s="77" t="s">
        <v>856</v>
      </c>
      <c r="B484" s="77" t="s">
        <v>857</v>
      </c>
      <c r="C484" s="77" t="s">
        <v>855</v>
      </c>
      <c r="D484" s="78">
        <v>100</v>
      </c>
      <c r="E484" s="79">
        <v>455.18</v>
      </c>
      <c r="F484" s="80">
        <v>24</v>
      </c>
      <c r="G484" s="108"/>
      <c r="H484" s="81">
        <f t="shared" si="7"/>
        <v>18.97</v>
      </c>
    </row>
    <row r="485" spans="1:8" ht="13" x14ac:dyDescent="0.3">
      <c r="A485" s="77" t="s">
        <v>858</v>
      </c>
      <c r="B485" s="77" t="s">
        <v>859</v>
      </c>
      <c r="C485" s="77" t="s">
        <v>860</v>
      </c>
      <c r="D485" s="78">
        <v>50</v>
      </c>
      <c r="E485" s="79">
        <v>7810.59</v>
      </c>
      <c r="F485" s="80">
        <v>344</v>
      </c>
      <c r="G485" s="80">
        <v>71</v>
      </c>
      <c r="H485" s="81">
        <f t="shared" si="7"/>
        <v>22.71</v>
      </c>
    </row>
    <row r="486" spans="1:8" ht="13" x14ac:dyDescent="0.3">
      <c r="A486" s="77" t="s">
        <v>861</v>
      </c>
      <c r="B486" s="77" t="s">
        <v>862</v>
      </c>
      <c r="C486" s="77" t="s">
        <v>860</v>
      </c>
      <c r="D486" s="78">
        <v>50</v>
      </c>
      <c r="E486" s="79">
        <v>7810.59</v>
      </c>
      <c r="F486" s="80">
        <v>344</v>
      </c>
      <c r="G486" s="80">
        <v>71</v>
      </c>
      <c r="H486" s="81">
        <f t="shared" si="7"/>
        <v>22.71</v>
      </c>
    </row>
    <row r="487" spans="1:8" ht="13" x14ac:dyDescent="0.3">
      <c r="A487" s="77" t="s">
        <v>863</v>
      </c>
      <c r="B487" s="77" t="s">
        <v>864</v>
      </c>
      <c r="C487" s="77" t="s">
        <v>865</v>
      </c>
      <c r="D487" s="78">
        <v>75</v>
      </c>
      <c r="E487" s="79">
        <v>118046.5</v>
      </c>
      <c r="F487" s="80">
        <v>11541</v>
      </c>
      <c r="G487" s="108">
        <v>4708</v>
      </c>
      <c r="H487" s="81">
        <f t="shared" si="7"/>
        <v>10.23</v>
      </c>
    </row>
    <row r="488" spans="1:8" ht="13" x14ac:dyDescent="0.3">
      <c r="A488" s="77" t="s">
        <v>863</v>
      </c>
      <c r="B488" s="77" t="s">
        <v>864</v>
      </c>
      <c r="C488" s="77" t="s">
        <v>865</v>
      </c>
      <c r="D488" s="78">
        <v>100</v>
      </c>
      <c r="E488" s="79">
        <v>15.21</v>
      </c>
      <c r="F488" s="80">
        <v>2</v>
      </c>
      <c r="G488" s="108"/>
      <c r="H488" s="81">
        <f t="shared" si="7"/>
        <v>7.61</v>
      </c>
    </row>
    <row r="489" spans="1:8" ht="13" x14ac:dyDescent="0.3">
      <c r="A489" s="77" t="s">
        <v>866</v>
      </c>
      <c r="B489" s="77" t="s">
        <v>867</v>
      </c>
      <c r="C489" s="77" t="s">
        <v>868</v>
      </c>
      <c r="D489" s="78">
        <v>75</v>
      </c>
      <c r="E489" s="79">
        <v>8955.8700000000008</v>
      </c>
      <c r="F489" s="80">
        <v>912</v>
      </c>
      <c r="G489" s="108">
        <v>421</v>
      </c>
      <c r="H489" s="81">
        <f t="shared" si="7"/>
        <v>9.82</v>
      </c>
    </row>
    <row r="490" spans="1:8" ht="13" x14ac:dyDescent="0.3">
      <c r="A490" s="77" t="s">
        <v>866</v>
      </c>
      <c r="B490" s="77" t="s">
        <v>867</v>
      </c>
      <c r="C490" s="77" t="s">
        <v>868</v>
      </c>
      <c r="D490" s="78">
        <v>100</v>
      </c>
      <c r="E490" s="79">
        <v>4.41</v>
      </c>
      <c r="F490" s="80">
        <v>1</v>
      </c>
      <c r="G490" s="108"/>
      <c r="H490" s="81">
        <f t="shared" si="7"/>
        <v>4.41</v>
      </c>
    </row>
    <row r="491" spans="1:8" ht="13" x14ac:dyDescent="0.3">
      <c r="A491" s="77" t="s">
        <v>869</v>
      </c>
      <c r="B491" s="77" t="s">
        <v>870</v>
      </c>
      <c r="C491" s="77" t="s">
        <v>871</v>
      </c>
      <c r="D491" s="78">
        <v>75</v>
      </c>
      <c r="E491" s="79">
        <v>67120.759999999995</v>
      </c>
      <c r="F491" s="80">
        <v>6599</v>
      </c>
      <c r="G491" s="108">
        <v>2674</v>
      </c>
      <c r="H491" s="81">
        <f t="shared" si="7"/>
        <v>10.17</v>
      </c>
    </row>
    <row r="492" spans="1:8" ht="13" x14ac:dyDescent="0.3">
      <c r="A492" s="77" t="s">
        <v>869</v>
      </c>
      <c r="B492" s="77" t="s">
        <v>870</v>
      </c>
      <c r="C492" s="77" t="s">
        <v>871</v>
      </c>
      <c r="D492" s="78">
        <v>100</v>
      </c>
      <c r="E492" s="79">
        <v>10.8</v>
      </c>
      <c r="F492" s="80">
        <v>1</v>
      </c>
      <c r="G492" s="108"/>
      <c r="H492" s="81">
        <f t="shared" si="7"/>
        <v>10.8</v>
      </c>
    </row>
    <row r="493" spans="1:8" ht="13" x14ac:dyDescent="0.3">
      <c r="A493" s="77" t="s">
        <v>872</v>
      </c>
      <c r="B493" s="77" t="s">
        <v>873</v>
      </c>
      <c r="C493" s="77" t="s">
        <v>874</v>
      </c>
      <c r="D493" s="78">
        <v>75</v>
      </c>
      <c r="E493" s="79">
        <v>41969.87</v>
      </c>
      <c r="F493" s="80">
        <v>4030</v>
      </c>
      <c r="G493" s="80">
        <v>1651</v>
      </c>
      <c r="H493" s="81">
        <f t="shared" si="7"/>
        <v>10.41</v>
      </c>
    </row>
    <row r="494" spans="1:8" ht="13" x14ac:dyDescent="0.3">
      <c r="A494" s="77" t="s">
        <v>875</v>
      </c>
      <c r="B494" s="77" t="s">
        <v>876</v>
      </c>
      <c r="C494" s="77" t="s">
        <v>877</v>
      </c>
      <c r="D494" s="78">
        <v>50</v>
      </c>
      <c r="E494" s="79">
        <v>43629.91</v>
      </c>
      <c r="F494" s="80">
        <v>1935</v>
      </c>
      <c r="G494" s="108">
        <v>2709</v>
      </c>
      <c r="H494" s="81">
        <f t="shared" si="7"/>
        <v>22.55</v>
      </c>
    </row>
    <row r="495" spans="1:8" ht="13" x14ac:dyDescent="0.3">
      <c r="A495" s="77" t="s">
        <v>875</v>
      </c>
      <c r="B495" s="77" t="s">
        <v>876</v>
      </c>
      <c r="C495" s="77" t="s">
        <v>877</v>
      </c>
      <c r="D495" s="78">
        <v>75</v>
      </c>
      <c r="E495" s="79">
        <v>53736.88</v>
      </c>
      <c r="F495" s="80">
        <v>4722</v>
      </c>
      <c r="G495" s="108"/>
      <c r="H495" s="81">
        <f t="shared" si="7"/>
        <v>11.38</v>
      </c>
    </row>
    <row r="496" spans="1:8" ht="13" x14ac:dyDescent="0.3">
      <c r="A496" s="77" t="s">
        <v>875</v>
      </c>
      <c r="B496" s="77" t="s">
        <v>876</v>
      </c>
      <c r="C496" s="77" t="s">
        <v>877</v>
      </c>
      <c r="D496" s="78">
        <v>100</v>
      </c>
      <c r="E496" s="79">
        <v>2235879.96</v>
      </c>
      <c r="F496" s="80">
        <v>1097</v>
      </c>
      <c r="G496" s="108"/>
      <c r="H496" s="81">
        <f t="shared" si="7"/>
        <v>2038.18</v>
      </c>
    </row>
    <row r="497" spans="1:8" ht="13" x14ac:dyDescent="0.3">
      <c r="A497" s="77" t="s">
        <v>878</v>
      </c>
      <c r="B497" s="77" t="s">
        <v>879</v>
      </c>
      <c r="C497" s="77" t="s">
        <v>880</v>
      </c>
      <c r="D497" s="78">
        <v>75</v>
      </c>
      <c r="E497" s="79">
        <v>221.73</v>
      </c>
      <c r="F497" s="80">
        <v>16</v>
      </c>
      <c r="G497" s="80">
        <v>13</v>
      </c>
      <c r="H497" s="81">
        <f t="shared" si="7"/>
        <v>13.86</v>
      </c>
    </row>
    <row r="498" spans="1:8" ht="13" x14ac:dyDescent="0.3">
      <c r="A498" s="77" t="s">
        <v>881</v>
      </c>
      <c r="B498" s="77" t="s">
        <v>882</v>
      </c>
      <c r="C498" s="77" t="s">
        <v>883</v>
      </c>
      <c r="D498" s="78">
        <v>75</v>
      </c>
      <c r="E498" s="79">
        <v>4824.88</v>
      </c>
      <c r="F498" s="80">
        <v>460</v>
      </c>
      <c r="G498" s="108">
        <v>518</v>
      </c>
      <c r="H498" s="81">
        <f t="shared" si="7"/>
        <v>10.49</v>
      </c>
    </row>
    <row r="499" spans="1:8" ht="13" x14ac:dyDescent="0.3">
      <c r="A499" s="77" t="s">
        <v>881</v>
      </c>
      <c r="B499" s="77" t="s">
        <v>882</v>
      </c>
      <c r="C499" s="77" t="s">
        <v>883</v>
      </c>
      <c r="D499" s="78">
        <v>100</v>
      </c>
      <c r="E499" s="79">
        <v>2224335.6800000002</v>
      </c>
      <c r="F499" s="80">
        <v>865</v>
      </c>
      <c r="G499" s="108"/>
      <c r="H499" s="81">
        <f t="shared" si="7"/>
        <v>2571.4899999999998</v>
      </c>
    </row>
    <row r="500" spans="1:8" ht="13" x14ac:dyDescent="0.3">
      <c r="A500" s="77" t="s">
        <v>884</v>
      </c>
      <c r="B500" s="77" t="s">
        <v>885</v>
      </c>
      <c r="C500" s="77" t="s">
        <v>886</v>
      </c>
      <c r="D500" s="78">
        <v>75</v>
      </c>
      <c r="E500" s="79">
        <v>32574.78</v>
      </c>
      <c r="F500" s="80">
        <v>2813</v>
      </c>
      <c r="G500" s="108">
        <v>1138</v>
      </c>
      <c r="H500" s="81">
        <f t="shared" si="7"/>
        <v>11.58</v>
      </c>
    </row>
    <row r="501" spans="1:8" ht="13" x14ac:dyDescent="0.3">
      <c r="A501" s="77" t="s">
        <v>884</v>
      </c>
      <c r="B501" s="77" t="s">
        <v>885</v>
      </c>
      <c r="C501" s="77" t="s">
        <v>886</v>
      </c>
      <c r="D501" s="78">
        <v>100</v>
      </c>
      <c r="E501" s="79">
        <v>99.46</v>
      </c>
      <c r="F501" s="80">
        <v>7</v>
      </c>
      <c r="G501" s="108"/>
      <c r="H501" s="81">
        <f t="shared" si="7"/>
        <v>14.21</v>
      </c>
    </row>
    <row r="502" spans="1:8" ht="13" x14ac:dyDescent="0.3">
      <c r="A502" s="77" t="s">
        <v>887</v>
      </c>
      <c r="B502" s="77" t="s">
        <v>888</v>
      </c>
      <c r="C502" s="77" t="s">
        <v>889</v>
      </c>
      <c r="D502" s="78">
        <v>75</v>
      </c>
      <c r="E502" s="79">
        <v>6107.61</v>
      </c>
      <c r="F502" s="80">
        <v>601</v>
      </c>
      <c r="G502" s="80">
        <v>252</v>
      </c>
      <c r="H502" s="81">
        <f t="shared" si="7"/>
        <v>10.16</v>
      </c>
    </row>
    <row r="503" spans="1:8" ht="13" x14ac:dyDescent="0.3">
      <c r="A503" s="77" t="s">
        <v>890</v>
      </c>
      <c r="B503" s="77" t="s">
        <v>891</v>
      </c>
      <c r="C503" s="77" t="s">
        <v>892</v>
      </c>
      <c r="D503" s="78">
        <v>50</v>
      </c>
      <c r="E503" s="79">
        <v>43629.91</v>
      </c>
      <c r="F503" s="80">
        <v>1935</v>
      </c>
      <c r="G503" s="108">
        <v>821</v>
      </c>
      <c r="H503" s="81">
        <f t="shared" si="7"/>
        <v>22.55</v>
      </c>
    </row>
    <row r="504" spans="1:8" ht="13" x14ac:dyDescent="0.3">
      <c r="A504" s="77" t="s">
        <v>890</v>
      </c>
      <c r="B504" s="77" t="s">
        <v>891</v>
      </c>
      <c r="C504" s="77" t="s">
        <v>892</v>
      </c>
      <c r="D504" s="78">
        <v>75</v>
      </c>
      <c r="E504" s="79">
        <v>10007.879999999999</v>
      </c>
      <c r="F504" s="80">
        <v>832</v>
      </c>
      <c r="G504" s="108"/>
      <c r="H504" s="81">
        <f t="shared" si="7"/>
        <v>12.03</v>
      </c>
    </row>
    <row r="505" spans="1:8" ht="13" x14ac:dyDescent="0.3">
      <c r="A505" s="77" t="s">
        <v>890</v>
      </c>
      <c r="B505" s="77" t="s">
        <v>891</v>
      </c>
      <c r="C505" s="77" t="s">
        <v>892</v>
      </c>
      <c r="D505" s="78">
        <v>100</v>
      </c>
      <c r="E505" s="79">
        <v>11444.82</v>
      </c>
      <c r="F505" s="80">
        <v>225</v>
      </c>
      <c r="G505" s="108"/>
      <c r="H505" s="81">
        <f t="shared" si="7"/>
        <v>50.87</v>
      </c>
    </row>
    <row r="506" spans="1:8" ht="169" x14ac:dyDescent="0.3">
      <c r="A506" s="72" t="s">
        <v>893</v>
      </c>
      <c r="B506" s="73" t="s">
        <v>894</v>
      </c>
      <c r="C506" s="73" t="s">
        <v>895</v>
      </c>
      <c r="D506" s="83" t="s">
        <v>531</v>
      </c>
      <c r="E506" s="84">
        <f>SUM(E507+E508+E509)</f>
        <v>4863370.93</v>
      </c>
      <c r="F506" s="85">
        <f>SUM(F507+F508+F509)</f>
        <v>274402</v>
      </c>
      <c r="G506" s="88">
        <v>39886</v>
      </c>
      <c r="H506" s="75">
        <f t="shared" si="7"/>
        <v>17.72</v>
      </c>
    </row>
    <row r="507" spans="1:8" ht="13" x14ac:dyDescent="0.3">
      <c r="A507" s="77" t="s">
        <v>893</v>
      </c>
      <c r="B507" s="77" t="s">
        <v>894</v>
      </c>
      <c r="C507" s="77" t="s">
        <v>895</v>
      </c>
      <c r="D507" s="78">
        <v>50</v>
      </c>
      <c r="E507" s="79">
        <v>36967.82</v>
      </c>
      <c r="F507" s="80">
        <v>1297</v>
      </c>
      <c r="G507" s="108">
        <v>39886</v>
      </c>
      <c r="H507" s="81">
        <f t="shared" si="7"/>
        <v>28.5</v>
      </c>
    </row>
    <row r="508" spans="1:8" ht="13" x14ac:dyDescent="0.3">
      <c r="A508" s="77" t="s">
        <v>893</v>
      </c>
      <c r="B508" s="77" t="s">
        <v>894</v>
      </c>
      <c r="C508" s="77" t="s">
        <v>895</v>
      </c>
      <c r="D508" s="78">
        <v>75</v>
      </c>
      <c r="E508" s="79">
        <v>1440925.16</v>
      </c>
      <c r="F508" s="80">
        <v>128421</v>
      </c>
      <c r="G508" s="108"/>
      <c r="H508" s="81">
        <f t="shared" si="7"/>
        <v>11.22</v>
      </c>
    </row>
    <row r="509" spans="1:8" ht="13" x14ac:dyDescent="0.3">
      <c r="A509" s="77" t="s">
        <v>893</v>
      </c>
      <c r="B509" s="77" t="s">
        <v>894</v>
      </c>
      <c r="C509" s="77" t="s">
        <v>895</v>
      </c>
      <c r="D509" s="78">
        <v>100</v>
      </c>
      <c r="E509" s="79">
        <v>3385477.95</v>
      </c>
      <c r="F509" s="80">
        <v>144684</v>
      </c>
      <c r="G509" s="108"/>
      <c r="H509" s="81">
        <f t="shared" si="7"/>
        <v>23.4</v>
      </c>
    </row>
    <row r="510" spans="1:8" ht="13" x14ac:dyDescent="0.3">
      <c r="A510" s="77" t="s">
        <v>896</v>
      </c>
      <c r="B510" s="77" t="s">
        <v>897</v>
      </c>
      <c r="C510" s="77" t="s">
        <v>898</v>
      </c>
      <c r="D510" s="78">
        <v>75</v>
      </c>
      <c r="E510" s="79">
        <v>6912.47</v>
      </c>
      <c r="F510" s="80">
        <v>950</v>
      </c>
      <c r="G510" s="108">
        <v>258</v>
      </c>
      <c r="H510" s="81">
        <f t="shared" si="7"/>
        <v>7.28</v>
      </c>
    </row>
    <row r="511" spans="1:8" ht="13" x14ac:dyDescent="0.3">
      <c r="A511" s="77" t="s">
        <v>896</v>
      </c>
      <c r="B511" s="77" t="s">
        <v>897</v>
      </c>
      <c r="C511" s="77" t="s">
        <v>898</v>
      </c>
      <c r="D511" s="78">
        <v>100</v>
      </c>
      <c r="E511" s="79">
        <v>17.2</v>
      </c>
      <c r="F511" s="80">
        <v>1</v>
      </c>
      <c r="G511" s="108"/>
      <c r="H511" s="81">
        <f t="shared" si="7"/>
        <v>17.2</v>
      </c>
    </row>
    <row r="512" spans="1:8" ht="13" x14ac:dyDescent="0.3">
      <c r="A512" s="77" t="s">
        <v>899</v>
      </c>
      <c r="B512" s="77" t="s">
        <v>900</v>
      </c>
      <c r="C512" s="77" t="s">
        <v>901</v>
      </c>
      <c r="D512" s="78">
        <v>75</v>
      </c>
      <c r="E512" s="79">
        <v>61394.47</v>
      </c>
      <c r="F512" s="80">
        <v>6044</v>
      </c>
      <c r="G512" s="80">
        <v>1189</v>
      </c>
      <c r="H512" s="81">
        <f t="shared" si="7"/>
        <v>10.16</v>
      </c>
    </row>
    <row r="513" spans="1:8" ht="13" x14ac:dyDescent="0.3">
      <c r="A513" s="77" t="s">
        <v>902</v>
      </c>
      <c r="B513" s="77" t="s">
        <v>903</v>
      </c>
      <c r="C513" s="77" t="s">
        <v>904</v>
      </c>
      <c r="D513" s="78">
        <v>75</v>
      </c>
      <c r="E513" s="79">
        <v>84429.81</v>
      </c>
      <c r="F513" s="80">
        <v>9513</v>
      </c>
      <c r="G513" s="108">
        <v>1665</v>
      </c>
      <c r="H513" s="81">
        <f t="shared" si="7"/>
        <v>8.8800000000000008</v>
      </c>
    </row>
    <row r="514" spans="1:8" ht="13" x14ac:dyDescent="0.3">
      <c r="A514" s="77" t="s">
        <v>902</v>
      </c>
      <c r="B514" s="77" t="s">
        <v>903</v>
      </c>
      <c r="C514" s="77" t="s">
        <v>904</v>
      </c>
      <c r="D514" s="78">
        <v>100</v>
      </c>
      <c r="E514" s="79">
        <v>217.69</v>
      </c>
      <c r="F514" s="80">
        <v>21</v>
      </c>
      <c r="G514" s="108"/>
      <c r="H514" s="81">
        <f t="shared" si="7"/>
        <v>10.37</v>
      </c>
    </row>
    <row r="515" spans="1:8" ht="13" x14ac:dyDescent="0.3">
      <c r="A515" s="77" t="s">
        <v>905</v>
      </c>
      <c r="B515" s="77" t="s">
        <v>906</v>
      </c>
      <c r="C515" s="77" t="s">
        <v>907</v>
      </c>
      <c r="D515" s="78">
        <v>100</v>
      </c>
      <c r="E515" s="79">
        <v>5829.33</v>
      </c>
      <c r="F515" s="80">
        <v>488</v>
      </c>
      <c r="G515" s="80">
        <v>123</v>
      </c>
      <c r="H515" s="81">
        <f t="shared" si="7"/>
        <v>11.95</v>
      </c>
    </row>
    <row r="516" spans="1:8" ht="13" x14ac:dyDescent="0.3">
      <c r="A516" s="77" t="s">
        <v>908</v>
      </c>
      <c r="B516" s="77" t="s">
        <v>909</v>
      </c>
      <c r="C516" s="77" t="s">
        <v>910</v>
      </c>
      <c r="D516" s="78">
        <v>100</v>
      </c>
      <c r="E516" s="79">
        <v>2351067.2999999998</v>
      </c>
      <c r="F516" s="80">
        <v>113821</v>
      </c>
      <c r="G516" s="80">
        <v>10491</v>
      </c>
      <c r="H516" s="81">
        <f t="shared" si="7"/>
        <v>20.66</v>
      </c>
    </row>
    <row r="517" spans="1:8" ht="13" x14ac:dyDescent="0.3">
      <c r="A517" s="77" t="s">
        <v>911</v>
      </c>
      <c r="B517" s="77" t="s">
        <v>912</v>
      </c>
      <c r="C517" s="77" t="s">
        <v>913</v>
      </c>
      <c r="D517" s="78">
        <v>75</v>
      </c>
      <c r="E517" s="79">
        <v>66917.649999999994</v>
      </c>
      <c r="F517" s="80">
        <v>6154</v>
      </c>
      <c r="G517" s="108">
        <v>796</v>
      </c>
      <c r="H517" s="81">
        <f t="shared" si="7"/>
        <v>10.87</v>
      </c>
    </row>
    <row r="518" spans="1:8" ht="13" x14ac:dyDescent="0.3">
      <c r="A518" s="77" t="s">
        <v>911</v>
      </c>
      <c r="B518" s="77" t="s">
        <v>912</v>
      </c>
      <c r="C518" s="77" t="s">
        <v>913</v>
      </c>
      <c r="D518" s="78">
        <v>100</v>
      </c>
      <c r="E518" s="79">
        <v>1267.4100000000001</v>
      </c>
      <c r="F518" s="80">
        <v>110</v>
      </c>
      <c r="G518" s="108"/>
      <c r="H518" s="81">
        <f t="shared" si="7"/>
        <v>11.52</v>
      </c>
    </row>
    <row r="519" spans="1:8" ht="13" x14ac:dyDescent="0.3">
      <c r="A519" s="77" t="s">
        <v>914</v>
      </c>
      <c r="B519" s="77" t="s">
        <v>915</v>
      </c>
      <c r="C519" s="77" t="s">
        <v>916</v>
      </c>
      <c r="D519" s="78">
        <v>75</v>
      </c>
      <c r="E519" s="79">
        <v>4104.3</v>
      </c>
      <c r="F519" s="80">
        <v>478</v>
      </c>
      <c r="G519" s="108">
        <v>140</v>
      </c>
      <c r="H519" s="81">
        <f t="shared" si="7"/>
        <v>8.59</v>
      </c>
    </row>
    <row r="520" spans="1:8" ht="13" x14ac:dyDescent="0.3">
      <c r="A520" s="77" t="s">
        <v>914</v>
      </c>
      <c r="B520" s="77" t="s">
        <v>915</v>
      </c>
      <c r="C520" s="77" t="s">
        <v>916</v>
      </c>
      <c r="D520" s="78">
        <v>100</v>
      </c>
      <c r="E520" s="79">
        <v>21.91</v>
      </c>
      <c r="F520" s="80">
        <v>3</v>
      </c>
      <c r="G520" s="108"/>
      <c r="H520" s="81">
        <f t="shared" ref="H520:H583" si="8">ROUND(E520/F520,2)</f>
        <v>7.3</v>
      </c>
    </row>
    <row r="521" spans="1:8" ht="13" x14ac:dyDescent="0.3">
      <c r="A521" s="77" t="s">
        <v>917</v>
      </c>
      <c r="B521" s="77" t="s">
        <v>918</v>
      </c>
      <c r="C521" s="77" t="s">
        <v>919</v>
      </c>
      <c r="D521" s="78">
        <v>75</v>
      </c>
      <c r="E521" s="79">
        <v>27101.59</v>
      </c>
      <c r="F521" s="80">
        <v>2979</v>
      </c>
      <c r="G521" s="108">
        <v>550</v>
      </c>
      <c r="H521" s="81">
        <f t="shared" si="8"/>
        <v>9.1</v>
      </c>
    </row>
    <row r="522" spans="1:8" ht="13" x14ac:dyDescent="0.3">
      <c r="A522" s="77" t="s">
        <v>917</v>
      </c>
      <c r="B522" s="77" t="s">
        <v>918</v>
      </c>
      <c r="C522" s="77" t="s">
        <v>919</v>
      </c>
      <c r="D522" s="78">
        <v>100</v>
      </c>
      <c r="E522" s="79">
        <v>928.64</v>
      </c>
      <c r="F522" s="80">
        <v>69</v>
      </c>
      <c r="G522" s="108"/>
      <c r="H522" s="81">
        <f t="shared" si="8"/>
        <v>13.46</v>
      </c>
    </row>
    <row r="523" spans="1:8" ht="13" x14ac:dyDescent="0.3">
      <c r="A523" s="77" t="s">
        <v>920</v>
      </c>
      <c r="B523" s="77" t="s">
        <v>921</v>
      </c>
      <c r="C523" s="77" t="s">
        <v>922</v>
      </c>
      <c r="D523" s="78">
        <v>75</v>
      </c>
      <c r="E523" s="79">
        <v>44984.95</v>
      </c>
      <c r="F523" s="80">
        <v>4216</v>
      </c>
      <c r="G523" s="108">
        <v>518</v>
      </c>
      <c r="H523" s="81">
        <f t="shared" si="8"/>
        <v>10.67</v>
      </c>
    </row>
    <row r="524" spans="1:8" ht="13" x14ac:dyDescent="0.3">
      <c r="A524" s="77" t="s">
        <v>920</v>
      </c>
      <c r="B524" s="77" t="s">
        <v>921</v>
      </c>
      <c r="C524" s="77" t="s">
        <v>922</v>
      </c>
      <c r="D524" s="78">
        <v>100</v>
      </c>
      <c r="E524" s="79">
        <v>119.53</v>
      </c>
      <c r="F524" s="80">
        <v>9</v>
      </c>
      <c r="G524" s="108"/>
      <c r="H524" s="81">
        <f t="shared" si="8"/>
        <v>13.28</v>
      </c>
    </row>
    <row r="525" spans="1:8" ht="13" x14ac:dyDescent="0.3">
      <c r="A525" s="77" t="s">
        <v>923</v>
      </c>
      <c r="B525" s="77" t="s">
        <v>924</v>
      </c>
      <c r="C525" s="77" t="s">
        <v>925</v>
      </c>
      <c r="D525" s="78">
        <v>75</v>
      </c>
      <c r="E525" s="79">
        <v>124188.61</v>
      </c>
      <c r="F525" s="80">
        <v>10227</v>
      </c>
      <c r="G525" s="108">
        <v>1268</v>
      </c>
      <c r="H525" s="81">
        <f t="shared" si="8"/>
        <v>12.14</v>
      </c>
    </row>
    <row r="526" spans="1:8" ht="13" x14ac:dyDescent="0.3">
      <c r="A526" s="77" t="s">
        <v>923</v>
      </c>
      <c r="B526" s="77" t="s">
        <v>924</v>
      </c>
      <c r="C526" s="77" t="s">
        <v>925</v>
      </c>
      <c r="D526" s="78">
        <v>100</v>
      </c>
      <c r="E526" s="79">
        <v>709.67</v>
      </c>
      <c r="F526" s="80">
        <v>65</v>
      </c>
      <c r="G526" s="108"/>
      <c r="H526" s="81">
        <f t="shared" si="8"/>
        <v>10.92</v>
      </c>
    </row>
    <row r="527" spans="1:8" ht="13" x14ac:dyDescent="0.3">
      <c r="A527" s="77" t="s">
        <v>926</v>
      </c>
      <c r="B527" s="77" t="s">
        <v>927</v>
      </c>
      <c r="C527" s="77" t="s">
        <v>928</v>
      </c>
      <c r="D527" s="78">
        <v>75</v>
      </c>
      <c r="E527" s="79">
        <v>40255.550000000003</v>
      </c>
      <c r="F527" s="80">
        <v>5990</v>
      </c>
      <c r="G527" s="108">
        <v>2732</v>
      </c>
      <c r="H527" s="81">
        <f t="shared" si="8"/>
        <v>6.72</v>
      </c>
    </row>
    <row r="528" spans="1:8" ht="13" x14ac:dyDescent="0.3">
      <c r="A528" s="77" t="s">
        <v>926</v>
      </c>
      <c r="B528" s="77" t="s">
        <v>927</v>
      </c>
      <c r="C528" s="77" t="s">
        <v>928</v>
      </c>
      <c r="D528" s="78">
        <v>100</v>
      </c>
      <c r="E528" s="79">
        <v>10964.85</v>
      </c>
      <c r="F528" s="80">
        <v>1092</v>
      </c>
      <c r="G528" s="108"/>
      <c r="H528" s="81">
        <f t="shared" si="8"/>
        <v>10.039999999999999</v>
      </c>
    </row>
    <row r="529" spans="1:8" ht="13" x14ac:dyDescent="0.3">
      <c r="A529" s="77" t="s">
        <v>929</v>
      </c>
      <c r="B529" s="77" t="s">
        <v>930</v>
      </c>
      <c r="C529" s="77" t="s">
        <v>931</v>
      </c>
      <c r="D529" s="78">
        <v>75</v>
      </c>
      <c r="E529" s="79">
        <v>980236.64</v>
      </c>
      <c r="F529" s="80">
        <v>81850</v>
      </c>
      <c r="G529" s="108">
        <v>16281</v>
      </c>
      <c r="H529" s="81">
        <f t="shared" si="8"/>
        <v>11.98</v>
      </c>
    </row>
    <row r="530" spans="1:8" ht="13" x14ac:dyDescent="0.3">
      <c r="A530" s="77" t="s">
        <v>929</v>
      </c>
      <c r="B530" s="77" t="s">
        <v>930</v>
      </c>
      <c r="C530" s="77" t="s">
        <v>931</v>
      </c>
      <c r="D530" s="78">
        <v>100</v>
      </c>
      <c r="E530" s="79">
        <v>217113.1</v>
      </c>
      <c r="F530" s="80">
        <v>918</v>
      </c>
      <c r="G530" s="108"/>
      <c r="H530" s="81">
        <f t="shared" si="8"/>
        <v>236.51</v>
      </c>
    </row>
    <row r="531" spans="1:8" ht="13" x14ac:dyDescent="0.3">
      <c r="A531" s="77" t="s">
        <v>932</v>
      </c>
      <c r="B531" s="77" t="s">
        <v>933</v>
      </c>
      <c r="C531" s="77" t="s">
        <v>934</v>
      </c>
      <c r="D531" s="78">
        <v>100</v>
      </c>
      <c r="E531" s="79">
        <v>2945.94</v>
      </c>
      <c r="F531" s="80">
        <v>219</v>
      </c>
      <c r="G531" s="80">
        <v>71</v>
      </c>
      <c r="H531" s="81">
        <f t="shared" si="8"/>
        <v>13.45</v>
      </c>
    </row>
    <row r="532" spans="1:8" ht="13" x14ac:dyDescent="0.3">
      <c r="A532" s="77" t="s">
        <v>935</v>
      </c>
      <c r="B532" s="77" t="s">
        <v>936</v>
      </c>
      <c r="C532" s="77" t="s">
        <v>937</v>
      </c>
      <c r="D532" s="78">
        <v>50</v>
      </c>
      <c r="E532" s="79">
        <v>5379.39</v>
      </c>
      <c r="F532" s="80">
        <v>274</v>
      </c>
      <c r="G532" s="108">
        <v>1974</v>
      </c>
      <c r="H532" s="81">
        <f t="shared" si="8"/>
        <v>19.63</v>
      </c>
    </row>
    <row r="533" spans="1:8" ht="13" x14ac:dyDescent="0.3">
      <c r="A533" s="77" t="s">
        <v>935</v>
      </c>
      <c r="B533" s="77" t="s">
        <v>936</v>
      </c>
      <c r="C533" s="77" t="s">
        <v>937</v>
      </c>
      <c r="D533" s="78">
        <v>100</v>
      </c>
      <c r="E533" s="79">
        <v>245170.23</v>
      </c>
      <c r="F533" s="80">
        <v>12212</v>
      </c>
      <c r="G533" s="108"/>
      <c r="H533" s="81">
        <f t="shared" si="8"/>
        <v>20.079999999999998</v>
      </c>
    </row>
    <row r="534" spans="1:8" ht="13" x14ac:dyDescent="0.3">
      <c r="A534" s="77" t="s">
        <v>938</v>
      </c>
      <c r="B534" s="77" t="s">
        <v>939</v>
      </c>
      <c r="C534" s="77" t="s">
        <v>940</v>
      </c>
      <c r="D534" s="78">
        <v>50</v>
      </c>
      <c r="E534" s="79">
        <v>19558.599999999999</v>
      </c>
      <c r="F534" s="80">
        <v>612</v>
      </c>
      <c r="G534" s="108">
        <v>1181</v>
      </c>
      <c r="H534" s="81">
        <f t="shared" si="8"/>
        <v>31.96</v>
      </c>
    </row>
    <row r="535" spans="1:8" ht="13" x14ac:dyDescent="0.3">
      <c r="A535" s="77" t="s">
        <v>938</v>
      </c>
      <c r="B535" s="77" t="s">
        <v>939</v>
      </c>
      <c r="C535" s="77" t="s">
        <v>940</v>
      </c>
      <c r="D535" s="78">
        <v>100</v>
      </c>
      <c r="E535" s="79">
        <v>211115.9</v>
      </c>
      <c r="F535" s="80">
        <v>7438</v>
      </c>
      <c r="G535" s="108"/>
      <c r="H535" s="81">
        <f t="shared" si="8"/>
        <v>28.38</v>
      </c>
    </row>
    <row r="536" spans="1:8" ht="13" x14ac:dyDescent="0.3">
      <c r="A536" s="77" t="s">
        <v>941</v>
      </c>
      <c r="B536" s="77" t="s">
        <v>942</v>
      </c>
      <c r="C536" s="77" t="s">
        <v>943</v>
      </c>
      <c r="D536" s="78">
        <v>50</v>
      </c>
      <c r="E536" s="79">
        <v>12029.83</v>
      </c>
      <c r="F536" s="80">
        <v>411</v>
      </c>
      <c r="G536" s="108">
        <v>396</v>
      </c>
      <c r="H536" s="81">
        <f t="shared" si="8"/>
        <v>29.27</v>
      </c>
    </row>
    <row r="537" spans="1:8" ht="13" x14ac:dyDescent="0.3">
      <c r="A537" s="77" t="s">
        <v>941</v>
      </c>
      <c r="B537" s="77" t="s">
        <v>942</v>
      </c>
      <c r="C537" s="77" t="s">
        <v>943</v>
      </c>
      <c r="D537" s="78">
        <v>100</v>
      </c>
      <c r="E537" s="79">
        <v>70388.990000000005</v>
      </c>
      <c r="F537" s="80">
        <v>2372</v>
      </c>
      <c r="G537" s="108"/>
      <c r="H537" s="81">
        <f t="shared" si="8"/>
        <v>29.67</v>
      </c>
    </row>
    <row r="538" spans="1:8" ht="13" x14ac:dyDescent="0.3">
      <c r="A538" s="77" t="s">
        <v>944</v>
      </c>
      <c r="B538" s="77" t="s">
        <v>945</v>
      </c>
      <c r="C538" s="77" t="s">
        <v>946</v>
      </c>
      <c r="D538" s="78">
        <v>75</v>
      </c>
      <c r="E538" s="79">
        <v>399.12</v>
      </c>
      <c r="F538" s="80">
        <v>20</v>
      </c>
      <c r="G538" s="108">
        <v>320</v>
      </c>
      <c r="H538" s="81">
        <f t="shared" si="8"/>
        <v>19.96</v>
      </c>
    </row>
    <row r="539" spans="1:8" ht="13" x14ac:dyDescent="0.3">
      <c r="A539" s="77" t="s">
        <v>944</v>
      </c>
      <c r="B539" s="77" t="s">
        <v>945</v>
      </c>
      <c r="C539" s="77" t="s">
        <v>946</v>
      </c>
      <c r="D539" s="78">
        <v>100</v>
      </c>
      <c r="E539" s="79">
        <v>10199.01</v>
      </c>
      <c r="F539" s="80">
        <v>585</v>
      </c>
      <c r="G539" s="108"/>
      <c r="H539" s="81">
        <f t="shared" si="8"/>
        <v>17.43</v>
      </c>
    </row>
    <row r="540" spans="1:8" ht="13" x14ac:dyDescent="0.3">
      <c r="A540" s="77" t="s">
        <v>947</v>
      </c>
      <c r="B540" s="77" t="s">
        <v>948</v>
      </c>
      <c r="C540" s="77" t="s">
        <v>949</v>
      </c>
      <c r="D540" s="78">
        <v>100</v>
      </c>
      <c r="E540" s="79">
        <v>192782.45</v>
      </c>
      <c r="F540" s="80">
        <v>4550</v>
      </c>
      <c r="G540" s="80">
        <v>1243</v>
      </c>
      <c r="H540" s="81">
        <f t="shared" si="8"/>
        <v>42.37</v>
      </c>
    </row>
    <row r="541" spans="1:8" ht="13" x14ac:dyDescent="0.3">
      <c r="A541" s="77" t="s">
        <v>950</v>
      </c>
      <c r="B541" s="77" t="s">
        <v>951</v>
      </c>
      <c r="C541" s="77" t="s">
        <v>952</v>
      </c>
      <c r="D541" s="78">
        <v>100</v>
      </c>
      <c r="E541" s="79">
        <v>64379.66</v>
      </c>
      <c r="F541" s="80">
        <v>686</v>
      </c>
      <c r="G541" s="80">
        <v>461</v>
      </c>
      <c r="H541" s="81">
        <f t="shared" si="8"/>
        <v>93.85</v>
      </c>
    </row>
    <row r="542" spans="1:8" ht="13" x14ac:dyDescent="0.3">
      <c r="A542" s="77" t="s">
        <v>953</v>
      </c>
      <c r="B542" s="77" t="s">
        <v>954</v>
      </c>
      <c r="C542" s="77" t="s">
        <v>955</v>
      </c>
      <c r="D542" s="78">
        <v>100</v>
      </c>
      <c r="E542" s="79">
        <v>25.7</v>
      </c>
      <c r="F542" s="80">
        <v>3</v>
      </c>
      <c r="G542" s="80">
        <v>2</v>
      </c>
      <c r="H542" s="81">
        <f t="shared" si="8"/>
        <v>8.57</v>
      </c>
    </row>
    <row r="543" spans="1:8" ht="13" x14ac:dyDescent="0.3">
      <c r="A543" s="77" t="s">
        <v>956</v>
      </c>
      <c r="B543" s="77" t="s">
        <v>957</v>
      </c>
      <c r="C543" s="77" t="s">
        <v>958</v>
      </c>
      <c r="D543" s="78">
        <v>100</v>
      </c>
      <c r="E543" s="79">
        <v>21.37</v>
      </c>
      <c r="F543" s="80">
        <v>3</v>
      </c>
      <c r="G543" s="80">
        <v>1</v>
      </c>
      <c r="H543" s="81">
        <f t="shared" si="8"/>
        <v>7.12</v>
      </c>
    </row>
    <row r="544" spans="1:8" ht="13" x14ac:dyDescent="0.3">
      <c r="A544" s="77" t="s">
        <v>959</v>
      </c>
      <c r="B544" s="77" t="s">
        <v>960</v>
      </c>
      <c r="C544" s="77" t="s">
        <v>961</v>
      </c>
      <c r="D544" s="78">
        <v>100</v>
      </c>
      <c r="E544" s="79">
        <v>75.78</v>
      </c>
      <c r="F544" s="80">
        <v>4</v>
      </c>
      <c r="G544" s="80">
        <v>1</v>
      </c>
      <c r="H544" s="81">
        <f t="shared" si="8"/>
        <v>18.95</v>
      </c>
    </row>
    <row r="545" spans="1:8" ht="13" x14ac:dyDescent="0.3">
      <c r="A545" s="77" t="s">
        <v>962</v>
      </c>
      <c r="B545" s="77" t="s">
        <v>963</v>
      </c>
      <c r="C545" s="77" t="s">
        <v>964</v>
      </c>
      <c r="D545" s="78">
        <v>100</v>
      </c>
      <c r="E545" s="79">
        <v>18.559999999999999</v>
      </c>
      <c r="F545" s="80">
        <v>2</v>
      </c>
      <c r="G545" s="80">
        <v>1</v>
      </c>
      <c r="H545" s="81">
        <f t="shared" si="8"/>
        <v>9.2799999999999994</v>
      </c>
    </row>
    <row r="546" spans="1:8" ht="13" x14ac:dyDescent="0.3">
      <c r="A546" s="77" t="s">
        <v>965</v>
      </c>
      <c r="B546" s="77" t="s">
        <v>966</v>
      </c>
      <c r="C546" s="77" t="s">
        <v>967</v>
      </c>
      <c r="D546" s="78">
        <v>100</v>
      </c>
      <c r="E546" s="79">
        <v>10.5</v>
      </c>
      <c r="F546" s="80">
        <v>2</v>
      </c>
      <c r="G546" s="80">
        <v>2</v>
      </c>
      <c r="H546" s="81">
        <f t="shared" si="8"/>
        <v>5.25</v>
      </c>
    </row>
    <row r="547" spans="1:8" ht="13" x14ac:dyDescent="0.3">
      <c r="A547" s="77" t="s">
        <v>968</v>
      </c>
      <c r="B547" s="77" t="s">
        <v>969</v>
      </c>
      <c r="C547" s="77" t="s">
        <v>970</v>
      </c>
      <c r="D547" s="78">
        <v>100</v>
      </c>
      <c r="E547" s="79">
        <v>87.23</v>
      </c>
      <c r="F547" s="80">
        <v>11</v>
      </c>
      <c r="G547" s="80">
        <v>6</v>
      </c>
      <c r="H547" s="81">
        <f t="shared" si="8"/>
        <v>7.93</v>
      </c>
    </row>
    <row r="548" spans="1:8" ht="13" x14ac:dyDescent="0.3">
      <c r="A548" s="72" t="s">
        <v>971</v>
      </c>
      <c r="B548" s="73" t="s">
        <v>972</v>
      </c>
      <c r="C548" s="73" t="s">
        <v>973</v>
      </c>
      <c r="D548" s="83">
        <v>100</v>
      </c>
      <c r="E548" s="87">
        <v>7447913.0099999998</v>
      </c>
      <c r="F548" s="88">
        <v>128222</v>
      </c>
      <c r="G548" s="88">
        <v>35533</v>
      </c>
      <c r="H548" s="75">
        <f t="shared" si="8"/>
        <v>58.09</v>
      </c>
    </row>
    <row r="549" spans="1:8" ht="13" x14ac:dyDescent="0.3">
      <c r="A549" s="77" t="s">
        <v>974</v>
      </c>
      <c r="B549" s="77" t="s">
        <v>975</v>
      </c>
      <c r="C549" s="77" t="s">
        <v>976</v>
      </c>
      <c r="D549" s="78">
        <v>100</v>
      </c>
      <c r="E549" s="79">
        <v>1385900.49</v>
      </c>
      <c r="F549" s="80">
        <v>24203</v>
      </c>
      <c r="G549" s="80">
        <v>2485</v>
      </c>
      <c r="H549" s="81">
        <f t="shared" si="8"/>
        <v>57.26</v>
      </c>
    </row>
    <row r="550" spans="1:8" ht="13" x14ac:dyDescent="0.3">
      <c r="A550" s="77" t="s">
        <v>977</v>
      </c>
      <c r="B550" s="77" t="s">
        <v>978</v>
      </c>
      <c r="C550" s="77" t="s">
        <v>979</v>
      </c>
      <c r="D550" s="78">
        <v>100</v>
      </c>
      <c r="E550" s="79">
        <v>1092968.8600000001</v>
      </c>
      <c r="F550" s="80">
        <v>7601</v>
      </c>
      <c r="G550" s="80">
        <v>875</v>
      </c>
      <c r="H550" s="81">
        <f t="shared" si="8"/>
        <v>143.79</v>
      </c>
    </row>
    <row r="551" spans="1:8" ht="13" x14ac:dyDescent="0.3">
      <c r="A551" s="77" t="s">
        <v>980</v>
      </c>
      <c r="B551" s="77" t="s">
        <v>981</v>
      </c>
      <c r="C551" s="77" t="s">
        <v>982</v>
      </c>
      <c r="D551" s="78">
        <v>100</v>
      </c>
      <c r="E551" s="79">
        <v>2777092.76</v>
      </c>
      <c r="F551" s="80">
        <v>88953</v>
      </c>
      <c r="G551" s="80">
        <v>30740</v>
      </c>
      <c r="H551" s="81">
        <f t="shared" si="8"/>
        <v>31.22</v>
      </c>
    </row>
    <row r="552" spans="1:8" ht="13" x14ac:dyDescent="0.3">
      <c r="A552" s="77" t="s">
        <v>983</v>
      </c>
      <c r="B552" s="77" t="s">
        <v>984</v>
      </c>
      <c r="C552" s="77" t="s">
        <v>985</v>
      </c>
      <c r="D552" s="78">
        <v>100</v>
      </c>
      <c r="E552" s="79">
        <v>27481.64</v>
      </c>
      <c r="F552" s="80">
        <v>90</v>
      </c>
      <c r="G552" s="80">
        <v>48</v>
      </c>
      <c r="H552" s="81">
        <f t="shared" si="8"/>
        <v>305.35000000000002</v>
      </c>
    </row>
    <row r="553" spans="1:8" ht="13" x14ac:dyDescent="0.3">
      <c r="A553" s="77" t="s">
        <v>986</v>
      </c>
      <c r="B553" s="77" t="s">
        <v>987</v>
      </c>
      <c r="C553" s="77" t="s">
        <v>988</v>
      </c>
      <c r="D553" s="78">
        <v>100</v>
      </c>
      <c r="E553" s="79">
        <v>873139.39</v>
      </c>
      <c r="F553" s="80">
        <v>725</v>
      </c>
      <c r="G553" s="80">
        <v>268</v>
      </c>
      <c r="H553" s="81">
        <f t="shared" si="8"/>
        <v>1204.33</v>
      </c>
    </row>
    <row r="554" spans="1:8" ht="13" x14ac:dyDescent="0.3">
      <c r="A554" s="77" t="s">
        <v>989</v>
      </c>
      <c r="B554" s="77" t="s">
        <v>990</v>
      </c>
      <c r="C554" s="77" t="s">
        <v>991</v>
      </c>
      <c r="D554" s="78">
        <v>100</v>
      </c>
      <c r="E554" s="79">
        <v>743.15</v>
      </c>
      <c r="F554" s="80">
        <v>3</v>
      </c>
      <c r="G554" s="80">
        <v>3</v>
      </c>
      <c r="H554" s="81">
        <f t="shared" si="8"/>
        <v>247.72</v>
      </c>
    </row>
    <row r="555" spans="1:8" ht="13" x14ac:dyDescent="0.3">
      <c r="A555" s="77" t="s">
        <v>992</v>
      </c>
      <c r="B555" s="77" t="s">
        <v>993</v>
      </c>
      <c r="C555" s="77" t="s">
        <v>994</v>
      </c>
      <c r="D555" s="78">
        <v>100</v>
      </c>
      <c r="E555" s="79">
        <v>1290586.72</v>
      </c>
      <c r="F555" s="80">
        <v>6647</v>
      </c>
      <c r="G555" s="80">
        <v>1295</v>
      </c>
      <c r="H555" s="81">
        <f t="shared" si="8"/>
        <v>194.16</v>
      </c>
    </row>
    <row r="556" spans="1:8" ht="26" x14ac:dyDescent="0.3">
      <c r="A556" s="72" t="s">
        <v>995</v>
      </c>
      <c r="B556" s="73" t="s">
        <v>996</v>
      </c>
      <c r="C556" s="73" t="s">
        <v>997</v>
      </c>
      <c r="D556" s="83" t="s">
        <v>499</v>
      </c>
      <c r="E556" s="87">
        <f>SUM(E557+E558)</f>
        <v>4024773.2800000003</v>
      </c>
      <c r="F556" s="88">
        <f>SUM(F557+F558)</f>
        <v>97519</v>
      </c>
      <c r="G556" s="88">
        <v>38659</v>
      </c>
      <c r="H556" s="75">
        <f t="shared" si="8"/>
        <v>41.27</v>
      </c>
    </row>
    <row r="557" spans="1:8" ht="13" x14ac:dyDescent="0.3">
      <c r="A557" s="77" t="s">
        <v>995</v>
      </c>
      <c r="B557" s="77" t="s">
        <v>996</v>
      </c>
      <c r="C557" s="77" t="s">
        <v>997</v>
      </c>
      <c r="D557" s="78">
        <v>75</v>
      </c>
      <c r="E557" s="79">
        <v>979912.62</v>
      </c>
      <c r="F557" s="80">
        <v>81296</v>
      </c>
      <c r="G557" s="108">
        <v>38659</v>
      </c>
      <c r="H557" s="81">
        <f t="shared" si="8"/>
        <v>12.05</v>
      </c>
    </row>
    <row r="558" spans="1:8" ht="13" x14ac:dyDescent="0.3">
      <c r="A558" s="77" t="s">
        <v>995</v>
      </c>
      <c r="B558" s="77" t="s">
        <v>996</v>
      </c>
      <c r="C558" s="77" t="s">
        <v>997</v>
      </c>
      <c r="D558" s="78">
        <v>100</v>
      </c>
      <c r="E558" s="79">
        <v>3044860.66</v>
      </c>
      <c r="F558" s="80">
        <v>16223</v>
      </c>
      <c r="G558" s="108"/>
      <c r="H558" s="81">
        <f t="shared" si="8"/>
        <v>187.69</v>
      </c>
    </row>
    <row r="559" spans="1:8" ht="13" x14ac:dyDescent="0.3">
      <c r="A559" s="77" t="s">
        <v>998</v>
      </c>
      <c r="B559" s="77" t="s">
        <v>999</v>
      </c>
      <c r="C559" s="77" t="s">
        <v>1000</v>
      </c>
      <c r="D559" s="78">
        <v>100</v>
      </c>
      <c r="E559" s="79">
        <v>16262.88</v>
      </c>
      <c r="F559" s="80">
        <v>325</v>
      </c>
      <c r="G559" s="80">
        <v>116</v>
      </c>
      <c r="H559" s="81">
        <f t="shared" si="8"/>
        <v>50.04</v>
      </c>
    </row>
    <row r="560" spans="1:8" ht="13" x14ac:dyDescent="0.3">
      <c r="A560" s="77" t="s">
        <v>1001</v>
      </c>
      <c r="B560" s="77" t="s">
        <v>1002</v>
      </c>
      <c r="C560" s="77" t="s">
        <v>1003</v>
      </c>
      <c r="D560" s="78">
        <v>100</v>
      </c>
      <c r="E560" s="79">
        <v>184.25</v>
      </c>
      <c r="F560" s="80">
        <v>27</v>
      </c>
      <c r="G560" s="80">
        <v>25</v>
      </c>
      <c r="H560" s="81">
        <f t="shared" si="8"/>
        <v>6.82</v>
      </c>
    </row>
    <row r="561" spans="1:8" ht="13" x14ac:dyDescent="0.3">
      <c r="A561" s="77" t="s">
        <v>1004</v>
      </c>
      <c r="B561" s="77" t="s">
        <v>1005</v>
      </c>
      <c r="C561" s="77" t="s">
        <v>1006</v>
      </c>
      <c r="D561" s="78">
        <v>100</v>
      </c>
      <c r="E561" s="79">
        <v>2837019.57</v>
      </c>
      <c r="F561" s="80">
        <v>15690</v>
      </c>
      <c r="G561" s="80">
        <v>5401</v>
      </c>
      <c r="H561" s="81">
        <f t="shared" si="8"/>
        <v>180.82</v>
      </c>
    </row>
    <row r="562" spans="1:8" ht="13" x14ac:dyDescent="0.3">
      <c r="A562" s="77" t="s">
        <v>1007</v>
      </c>
      <c r="B562" s="77" t="s">
        <v>1008</v>
      </c>
      <c r="C562" s="77" t="s">
        <v>1009</v>
      </c>
      <c r="D562" s="78">
        <v>75</v>
      </c>
      <c r="E562" s="79">
        <v>922290.4</v>
      </c>
      <c r="F562" s="80">
        <v>80416</v>
      </c>
      <c r="G562" s="80">
        <v>32857</v>
      </c>
      <c r="H562" s="81">
        <f t="shared" si="8"/>
        <v>11.47</v>
      </c>
    </row>
    <row r="563" spans="1:8" ht="13" x14ac:dyDescent="0.3">
      <c r="A563" s="77" t="s">
        <v>1010</v>
      </c>
      <c r="B563" s="77" t="s">
        <v>1011</v>
      </c>
      <c r="C563" s="77" t="s">
        <v>1012</v>
      </c>
      <c r="D563" s="78">
        <v>75</v>
      </c>
      <c r="E563" s="79">
        <v>11770.56</v>
      </c>
      <c r="F563" s="80">
        <v>158</v>
      </c>
      <c r="G563" s="80">
        <v>74</v>
      </c>
      <c r="H563" s="81">
        <f t="shared" si="8"/>
        <v>74.5</v>
      </c>
    </row>
    <row r="564" spans="1:8" ht="13" x14ac:dyDescent="0.3">
      <c r="A564" s="77" t="s">
        <v>1013</v>
      </c>
      <c r="B564" s="77" t="s">
        <v>1014</v>
      </c>
      <c r="C564" s="77" t="s">
        <v>1015</v>
      </c>
      <c r="D564" s="78">
        <v>75</v>
      </c>
      <c r="E564" s="79">
        <v>45813.35</v>
      </c>
      <c r="F564" s="80">
        <v>719</v>
      </c>
      <c r="G564" s="108">
        <v>693</v>
      </c>
      <c r="H564" s="81">
        <f t="shared" si="8"/>
        <v>63.72</v>
      </c>
    </row>
    <row r="565" spans="1:8" ht="13" x14ac:dyDescent="0.3">
      <c r="A565" s="77" t="s">
        <v>1013</v>
      </c>
      <c r="B565" s="77" t="s">
        <v>1014</v>
      </c>
      <c r="C565" s="77" t="s">
        <v>1015</v>
      </c>
      <c r="D565" s="78">
        <v>100</v>
      </c>
      <c r="E565" s="79">
        <v>39.71</v>
      </c>
      <c r="F565" s="80">
        <v>3</v>
      </c>
      <c r="G565" s="108"/>
      <c r="H565" s="81">
        <f t="shared" si="8"/>
        <v>13.24</v>
      </c>
    </row>
    <row r="566" spans="1:8" ht="13" x14ac:dyDescent="0.3">
      <c r="A566" s="77" t="s">
        <v>1016</v>
      </c>
      <c r="B566" s="77" t="s">
        <v>1017</v>
      </c>
      <c r="C566" s="77" t="s">
        <v>1018</v>
      </c>
      <c r="D566" s="78">
        <v>75</v>
      </c>
      <c r="E566" s="79">
        <v>38.31</v>
      </c>
      <c r="F566" s="80">
        <v>3</v>
      </c>
      <c r="G566" s="80">
        <v>1</v>
      </c>
      <c r="H566" s="81">
        <f t="shared" si="8"/>
        <v>12.77</v>
      </c>
    </row>
    <row r="567" spans="1:8" ht="13" x14ac:dyDescent="0.3">
      <c r="A567" s="77" t="s">
        <v>1019</v>
      </c>
      <c r="B567" s="77" t="s">
        <v>1020</v>
      </c>
      <c r="C567" s="77" t="s">
        <v>1021</v>
      </c>
      <c r="D567" s="78">
        <v>100</v>
      </c>
      <c r="E567" s="79">
        <v>190417.87</v>
      </c>
      <c r="F567" s="80">
        <v>150</v>
      </c>
      <c r="G567" s="80">
        <v>79</v>
      </c>
      <c r="H567" s="81">
        <f t="shared" si="8"/>
        <v>1269.45</v>
      </c>
    </row>
    <row r="568" spans="1:8" ht="13" x14ac:dyDescent="0.3">
      <c r="A568" s="77" t="s">
        <v>1022</v>
      </c>
      <c r="B568" s="77" t="s">
        <v>1023</v>
      </c>
      <c r="C568" s="77" t="s">
        <v>1024</v>
      </c>
      <c r="D568" s="78">
        <v>100</v>
      </c>
      <c r="E568" s="79">
        <v>936.38</v>
      </c>
      <c r="F568" s="80">
        <v>28</v>
      </c>
      <c r="G568" s="80">
        <v>19</v>
      </c>
      <c r="H568" s="81">
        <f t="shared" si="8"/>
        <v>33.44</v>
      </c>
    </row>
    <row r="569" spans="1:8" ht="13" x14ac:dyDescent="0.3">
      <c r="A569" s="72" t="s">
        <v>1025</v>
      </c>
      <c r="B569" s="73" t="s">
        <v>1026</v>
      </c>
      <c r="C569" s="73" t="s">
        <v>1027</v>
      </c>
      <c r="D569" s="83" t="s">
        <v>531</v>
      </c>
      <c r="E569" s="87">
        <f>SUM(E570+E571+E572)</f>
        <v>67458.97</v>
      </c>
      <c r="F569" s="88">
        <f>SUM(F570+F571+F572)</f>
        <v>3112</v>
      </c>
      <c r="G569" s="88">
        <v>645</v>
      </c>
      <c r="H569" s="75">
        <f t="shared" si="8"/>
        <v>21.68</v>
      </c>
    </row>
    <row r="570" spans="1:8" ht="13" x14ac:dyDescent="0.3">
      <c r="A570" s="77" t="s">
        <v>1025</v>
      </c>
      <c r="B570" s="77" t="s">
        <v>1026</v>
      </c>
      <c r="C570" s="77" t="s">
        <v>1027</v>
      </c>
      <c r="D570" s="78">
        <v>50</v>
      </c>
      <c r="E570" s="79">
        <v>48777.54</v>
      </c>
      <c r="F570" s="80">
        <v>2012</v>
      </c>
      <c r="G570" s="108">
        <v>645</v>
      </c>
      <c r="H570" s="81">
        <f t="shared" si="8"/>
        <v>24.24</v>
      </c>
    </row>
    <row r="571" spans="1:8" ht="13" x14ac:dyDescent="0.3">
      <c r="A571" s="77" t="s">
        <v>1025</v>
      </c>
      <c r="B571" s="77" t="s">
        <v>1026</v>
      </c>
      <c r="C571" s="77" t="s">
        <v>1027</v>
      </c>
      <c r="D571" s="78">
        <v>75</v>
      </c>
      <c r="E571" s="79">
        <v>13894.2</v>
      </c>
      <c r="F571" s="80">
        <v>1040</v>
      </c>
      <c r="G571" s="108"/>
      <c r="H571" s="81">
        <f t="shared" si="8"/>
        <v>13.36</v>
      </c>
    </row>
    <row r="572" spans="1:8" ht="13" x14ac:dyDescent="0.3">
      <c r="A572" s="77" t="s">
        <v>1025</v>
      </c>
      <c r="B572" s="77" t="s">
        <v>1026</v>
      </c>
      <c r="C572" s="77" t="s">
        <v>1027</v>
      </c>
      <c r="D572" s="78">
        <v>100</v>
      </c>
      <c r="E572" s="79">
        <v>4787.2299999999996</v>
      </c>
      <c r="F572" s="80">
        <v>60</v>
      </c>
      <c r="G572" s="108"/>
      <c r="H572" s="81">
        <f t="shared" si="8"/>
        <v>79.790000000000006</v>
      </c>
    </row>
    <row r="573" spans="1:8" ht="13" x14ac:dyDescent="0.3">
      <c r="A573" s="77" t="s">
        <v>1028</v>
      </c>
      <c r="B573" s="77" t="s">
        <v>1029</v>
      </c>
      <c r="C573" s="77" t="s">
        <v>1030</v>
      </c>
      <c r="D573" s="78">
        <v>75</v>
      </c>
      <c r="E573" s="79">
        <v>1183.5</v>
      </c>
      <c r="F573" s="80">
        <v>139</v>
      </c>
      <c r="G573" s="80">
        <v>45</v>
      </c>
      <c r="H573" s="81">
        <f t="shared" si="8"/>
        <v>8.51</v>
      </c>
    </row>
    <row r="574" spans="1:8" ht="13" x14ac:dyDescent="0.3">
      <c r="A574" s="77" t="s">
        <v>1031</v>
      </c>
      <c r="B574" s="77" t="s">
        <v>1032</v>
      </c>
      <c r="C574" s="77" t="s">
        <v>1033</v>
      </c>
      <c r="D574" s="78">
        <v>50</v>
      </c>
      <c r="E574" s="79">
        <v>15444.75</v>
      </c>
      <c r="F574" s="80">
        <v>656</v>
      </c>
      <c r="G574" s="108">
        <v>134</v>
      </c>
      <c r="H574" s="81">
        <f t="shared" si="8"/>
        <v>23.54</v>
      </c>
    </row>
    <row r="575" spans="1:8" ht="13" x14ac:dyDescent="0.3">
      <c r="A575" s="77" t="s">
        <v>1031</v>
      </c>
      <c r="B575" s="77" t="s">
        <v>1032</v>
      </c>
      <c r="C575" s="77" t="s">
        <v>1033</v>
      </c>
      <c r="D575" s="78">
        <v>100</v>
      </c>
      <c r="E575" s="79">
        <v>353.22</v>
      </c>
      <c r="F575" s="80">
        <v>5</v>
      </c>
      <c r="G575" s="108"/>
      <c r="H575" s="81">
        <f t="shared" si="8"/>
        <v>70.64</v>
      </c>
    </row>
    <row r="576" spans="1:8" ht="13" x14ac:dyDescent="0.3">
      <c r="A576" s="77" t="s">
        <v>1034</v>
      </c>
      <c r="B576" s="77" t="s">
        <v>1035</v>
      </c>
      <c r="C576" s="77" t="s">
        <v>1036</v>
      </c>
      <c r="D576" s="78">
        <v>50</v>
      </c>
      <c r="E576" s="79">
        <v>2270.4899999999998</v>
      </c>
      <c r="F576" s="80">
        <v>116</v>
      </c>
      <c r="G576" s="108">
        <v>39</v>
      </c>
      <c r="H576" s="81">
        <f t="shared" si="8"/>
        <v>19.57</v>
      </c>
    </row>
    <row r="577" spans="1:8" ht="13" x14ac:dyDescent="0.3">
      <c r="A577" s="77" t="s">
        <v>1034</v>
      </c>
      <c r="B577" s="77" t="s">
        <v>1035</v>
      </c>
      <c r="C577" s="77" t="s">
        <v>1036</v>
      </c>
      <c r="D577" s="78">
        <v>100</v>
      </c>
      <c r="E577" s="79">
        <v>518.76</v>
      </c>
      <c r="F577" s="80">
        <v>9</v>
      </c>
      <c r="G577" s="108"/>
      <c r="H577" s="81">
        <f t="shared" si="8"/>
        <v>57.64</v>
      </c>
    </row>
    <row r="578" spans="1:8" ht="13" x14ac:dyDescent="0.3">
      <c r="A578" s="77" t="s">
        <v>1037</v>
      </c>
      <c r="B578" s="77" t="s">
        <v>1038</v>
      </c>
      <c r="C578" s="77" t="s">
        <v>1039</v>
      </c>
      <c r="D578" s="78">
        <v>50</v>
      </c>
      <c r="E578" s="79">
        <v>31062.3</v>
      </c>
      <c r="F578" s="80">
        <v>1240</v>
      </c>
      <c r="G578" s="108">
        <v>331</v>
      </c>
      <c r="H578" s="81">
        <f t="shared" si="8"/>
        <v>25.05</v>
      </c>
    </row>
    <row r="579" spans="1:8" ht="13" x14ac:dyDescent="0.3">
      <c r="A579" s="77" t="s">
        <v>1037</v>
      </c>
      <c r="B579" s="77" t="s">
        <v>1038</v>
      </c>
      <c r="C579" s="77" t="s">
        <v>1039</v>
      </c>
      <c r="D579" s="78">
        <v>75</v>
      </c>
      <c r="E579" s="79">
        <v>9289.42</v>
      </c>
      <c r="F579" s="80">
        <v>621</v>
      </c>
      <c r="G579" s="108"/>
      <c r="H579" s="81">
        <f t="shared" si="8"/>
        <v>14.96</v>
      </c>
    </row>
    <row r="580" spans="1:8" ht="13" x14ac:dyDescent="0.3">
      <c r="A580" s="77" t="s">
        <v>1037</v>
      </c>
      <c r="B580" s="77" t="s">
        <v>1038</v>
      </c>
      <c r="C580" s="77" t="s">
        <v>1039</v>
      </c>
      <c r="D580" s="78">
        <v>100</v>
      </c>
      <c r="E580" s="79">
        <v>3915.25</v>
      </c>
      <c r="F580" s="80">
        <v>46</v>
      </c>
      <c r="G580" s="108"/>
      <c r="H580" s="81">
        <f t="shared" si="8"/>
        <v>85.11</v>
      </c>
    </row>
    <row r="581" spans="1:8" ht="13" x14ac:dyDescent="0.3">
      <c r="A581" s="77" t="s">
        <v>1040</v>
      </c>
      <c r="B581" s="77" t="s">
        <v>1041</v>
      </c>
      <c r="C581" s="77" t="s">
        <v>1042</v>
      </c>
      <c r="D581" s="78">
        <v>75</v>
      </c>
      <c r="E581" s="79">
        <v>626.42999999999995</v>
      </c>
      <c r="F581" s="80">
        <v>48</v>
      </c>
      <c r="G581" s="80">
        <v>14</v>
      </c>
      <c r="H581" s="81">
        <f t="shared" si="8"/>
        <v>13.05</v>
      </c>
    </row>
    <row r="582" spans="1:8" ht="13" x14ac:dyDescent="0.3">
      <c r="A582" s="77" t="s">
        <v>1043</v>
      </c>
      <c r="B582" s="77" t="s">
        <v>1044</v>
      </c>
      <c r="C582" s="77" t="s">
        <v>1045</v>
      </c>
      <c r="D582" s="78">
        <v>75</v>
      </c>
      <c r="E582" s="79">
        <v>2794.85</v>
      </c>
      <c r="F582" s="80">
        <v>232</v>
      </c>
      <c r="G582" s="80">
        <v>85</v>
      </c>
      <c r="H582" s="81">
        <f t="shared" si="8"/>
        <v>12.05</v>
      </c>
    </row>
    <row r="583" spans="1:8" ht="13" x14ac:dyDescent="0.3">
      <c r="A583" s="72" t="s">
        <v>1046</v>
      </c>
      <c r="B583" s="73" t="s">
        <v>1047</v>
      </c>
      <c r="C583" s="73" t="s">
        <v>1048</v>
      </c>
      <c r="D583" s="83" t="s">
        <v>499</v>
      </c>
      <c r="E583" s="87">
        <f>SUM(E584+E585)</f>
        <v>190734.29</v>
      </c>
      <c r="F583" s="88">
        <f>SUM(F584+F585)</f>
        <v>4008</v>
      </c>
      <c r="G583" s="88">
        <v>1988</v>
      </c>
      <c r="H583" s="87">
        <f t="shared" si="8"/>
        <v>47.59</v>
      </c>
    </row>
    <row r="584" spans="1:8" ht="13" x14ac:dyDescent="0.3">
      <c r="A584" s="77" t="s">
        <v>1046</v>
      </c>
      <c r="B584" s="77" t="s">
        <v>1047</v>
      </c>
      <c r="C584" s="77" t="s">
        <v>1048</v>
      </c>
      <c r="D584" s="78">
        <v>75</v>
      </c>
      <c r="E584" s="79">
        <v>5474.39</v>
      </c>
      <c r="F584" s="80">
        <v>103</v>
      </c>
      <c r="G584" s="108">
        <v>1988</v>
      </c>
      <c r="H584" s="81">
        <f t="shared" ref="H584:H595" si="9">ROUND(E584/F584,2)</f>
        <v>53.15</v>
      </c>
    </row>
    <row r="585" spans="1:8" ht="13" x14ac:dyDescent="0.3">
      <c r="A585" s="77" t="s">
        <v>1046</v>
      </c>
      <c r="B585" s="77" t="s">
        <v>1047</v>
      </c>
      <c r="C585" s="77" t="s">
        <v>1048</v>
      </c>
      <c r="D585" s="78">
        <v>100</v>
      </c>
      <c r="E585" s="79">
        <v>185259.9</v>
      </c>
      <c r="F585" s="80">
        <v>3905</v>
      </c>
      <c r="G585" s="108"/>
      <c r="H585" s="81">
        <f t="shared" si="9"/>
        <v>47.44</v>
      </c>
    </row>
    <row r="586" spans="1:8" ht="13" x14ac:dyDescent="0.3">
      <c r="A586" s="77" t="s">
        <v>1049</v>
      </c>
      <c r="B586" s="77" t="s">
        <v>1050</v>
      </c>
      <c r="C586" s="77" t="s">
        <v>1051</v>
      </c>
      <c r="D586" s="78">
        <v>75</v>
      </c>
      <c r="E586" s="79">
        <v>1451.13</v>
      </c>
      <c r="F586" s="80">
        <v>25</v>
      </c>
      <c r="G586" s="108">
        <v>966</v>
      </c>
      <c r="H586" s="81">
        <f t="shared" si="9"/>
        <v>58.05</v>
      </c>
    </row>
    <row r="587" spans="1:8" ht="13" x14ac:dyDescent="0.3">
      <c r="A587" s="77" t="s">
        <v>1049</v>
      </c>
      <c r="B587" s="77" t="s">
        <v>1050</v>
      </c>
      <c r="C587" s="77" t="s">
        <v>1051</v>
      </c>
      <c r="D587" s="78">
        <v>100</v>
      </c>
      <c r="E587" s="79">
        <v>84336.13</v>
      </c>
      <c r="F587" s="80">
        <v>2074</v>
      </c>
      <c r="G587" s="108"/>
      <c r="H587" s="81">
        <f t="shared" si="9"/>
        <v>40.659999999999997</v>
      </c>
    </row>
    <row r="588" spans="1:8" ht="13" x14ac:dyDescent="0.3">
      <c r="A588" s="77" t="s">
        <v>1052</v>
      </c>
      <c r="B588" s="77" t="s">
        <v>1053</v>
      </c>
      <c r="C588" s="77" t="s">
        <v>1054</v>
      </c>
      <c r="D588" s="78">
        <v>75</v>
      </c>
      <c r="E588" s="79">
        <v>1451.13</v>
      </c>
      <c r="F588" s="80">
        <v>25</v>
      </c>
      <c r="G588" s="108">
        <v>159</v>
      </c>
      <c r="H588" s="81">
        <f t="shared" si="9"/>
        <v>58.05</v>
      </c>
    </row>
    <row r="589" spans="1:8" ht="13" x14ac:dyDescent="0.3">
      <c r="A589" s="77" t="s">
        <v>1052</v>
      </c>
      <c r="B589" s="77" t="s">
        <v>1053</v>
      </c>
      <c r="C589" s="77" t="s">
        <v>1054</v>
      </c>
      <c r="D589" s="78">
        <v>100</v>
      </c>
      <c r="E589" s="79">
        <v>32284.49</v>
      </c>
      <c r="F589" s="80">
        <v>392</v>
      </c>
      <c r="G589" s="108"/>
      <c r="H589" s="81">
        <f t="shared" si="9"/>
        <v>82.36</v>
      </c>
    </row>
    <row r="590" spans="1:8" ht="13" x14ac:dyDescent="0.3">
      <c r="A590" s="77" t="s">
        <v>1055</v>
      </c>
      <c r="B590" s="77" t="s">
        <v>1056</v>
      </c>
      <c r="C590" s="77" t="s">
        <v>1057</v>
      </c>
      <c r="D590" s="78">
        <v>100</v>
      </c>
      <c r="E590" s="79">
        <v>52051.64</v>
      </c>
      <c r="F590" s="80">
        <v>1682</v>
      </c>
      <c r="G590" s="80">
        <v>822</v>
      </c>
      <c r="H590" s="81">
        <f t="shared" si="9"/>
        <v>30.95</v>
      </c>
    </row>
    <row r="591" spans="1:8" ht="13" x14ac:dyDescent="0.3">
      <c r="A591" s="77" t="s">
        <v>1058</v>
      </c>
      <c r="B591" s="77" t="s">
        <v>1059</v>
      </c>
      <c r="C591" s="77" t="s">
        <v>1060</v>
      </c>
      <c r="D591" s="78">
        <v>75</v>
      </c>
      <c r="E591" s="79">
        <v>4023.26</v>
      </c>
      <c r="F591" s="80">
        <v>78</v>
      </c>
      <c r="G591" s="108">
        <v>1184</v>
      </c>
      <c r="H591" s="81">
        <f t="shared" si="9"/>
        <v>51.58</v>
      </c>
    </row>
    <row r="592" spans="1:8" ht="13" x14ac:dyDescent="0.3">
      <c r="A592" s="77" t="s">
        <v>1058</v>
      </c>
      <c r="B592" s="77" t="s">
        <v>1059</v>
      </c>
      <c r="C592" s="77" t="s">
        <v>1060</v>
      </c>
      <c r="D592" s="78">
        <v>100</v>
      </c>
      <c r="E592" s="79">
        <v>100923.77</v>
      </c>
      <c r="F592" s="80">
        <v>1831</v>
      </c>
      <c r="G592" s="108"/>
      <c r="H592" s="81">
        <f t="shared" si="9"/>
        <v>55.12</v>
      </c>
    </row>
    <row r="593" spans="1:8" ht="13" x14ac:dyDescent="0.3">
      <c r="A593" s="77" t="s">
        <v>1061</v>
      </c>
      <c r="B593" s="77" t="s">
        <v>1062</v>
      </c>
      <c r="C593" s="77" t="s">
        <v>1060</v>
      </c>
      <c r="D593" s="78">
        <v>75</v>
      </c>
      <c r="E593" s="79">
        <v>4023.26</v>
      </c>
      <c r="F593" s="80">
        <v>78</v>
      </c>
      <c r="G593" s="108">
        <v>1184</v>
      </c>
      <c r="H593" s="81">
        <f t="shared" si="9"/>
        <v>51.58</v>
      </c>
    </row>
    <row r="594" spans="1:8" ht="13.5" thickBot="1" x14ac:dyDescent="0.35">
      <c r="A594" s="77" t="s">
        <v>1061</v>
      </c>
      <c r="B594" s="77" t="s">
        <v>1062</v>
      </c>
      <c r="C594" s="77" t="s">
        <v>1060</v>
      </c>
      <c r="D594" s="78">
        <v>100</v>
      </c>
      <c r="E594" s="90">
        <v>100923.77</v>
      </c>
      <c r="F594" s="92">
        <v>1831</v>
      </c>
      <c r="G594" s="125"/>
      <c r="H594" s="94">
        <f t="shared" si="9"/>
        <v>55.12</v>
      </c>
    </row>
    <row r="595" spans="1:8" ht="13.5" thickBot="1" x14ac:dyDescent="0.3">
      <c r="A595" s="126" t="s">
        <v>1063</v>
      </c>
      <c r="B595" s="127"/>
      <c r="C595" s="127"/>
      <c r="D595" s="128"/>
      <c r="E595" s="91">
        <f>E8+E11+E13+E25+E76+E296+E309+E334+E375+E401+E413+E444+E506+E548+E556+E569+E583+E448</f>
        <v>209643822.91</v>
      </c>
      <c r="F595" s="93">
        <f t="shared" ref="F595" si="10">F8+F11+F13+F25+F76+F296+F309+F334+F375+F401+F413+F444+F506+F548+F556+F569+F583+F448</f>
        <v>4765391</v>
      </c>
      <c r="G595" s="93">
        <v>683251</v>
      </c>
      <c r="H595" s="91">
        <f t="shared" si="9"/>
        <v>43.99</v>
      </c>
    </row>
    <row r="596" spans="1:8" ht="13" x14ac:dyDescent="0.3">
      <c r="A596" s="12"/>
      <c r="B596" s="13"/>
      <c r="C596" s="14"/>
      <c r="D596" s="14"/>
      <c r="E596" s="14"/>
      <c r="F596" s="14"/>
      <c r="G596" s="14"/>
      <c r="H596" s="14"/>
    </row>
    <row r="597" spans="1:8" ht="35.5" customHeight="1" thickBot="1" x14ac:dyDescent="0.3">
      <c r="A597" s="129" t="s">
        <v>1064</v>
      </c>
      <c r="B597" s="130"/>
      <c r="C597" s="130"/>
      <c r="D597" s="130"/>
      <c r="E597" s="130"/>
      <c r="F597" s="130"/>
      <c r="G597" s="130"/>
      <c r="H597" s="130"/>
    </row>
    <row r="598" spans="1:8" ht="39.5" thickBot="1" x14ac:dyDescent="0.3">
      <c r="A598" s="112" t="s">
        <v>1065</v>
      </c>
      <c r="B598" s="113"/>
      <c r="C598" s="114"/>
      <c r="D598" s="19" t="s">
        <v>3</v>
      </c>
      <c r="E598" s="19" t="s">
        <v>4</v>
      </c>
      <c r="F598" s="19" t="s">
        <v>5</v>
      </c>
      <c r="G598" s="19" t="s">
        <v>6</v>
      </c>
      <c r="H598" s="19" t="s">
        <v>7</v>
      </c>
    </row>
    <row r="599" spans="1:8" ht="13" x14ac:dyDescent="0.25">
      <c r="A599" s="115" t="s">
        <v>1066</v>
      </c>
      <c r="B599" s="116"/>
      <c r="C599" s="116"/>
      <c r="D599" s="15">
        <v>50</v>
      </c>
      <c r="E599" s="16">
        <v>175801.24</v>
      </c>
      <c r="F599" s="17">
        <v>19806</v>
      </c>
      <c r="G599" s="17">
        <v>12154</v>
      </c>
      <c r="H599" s="18">
        <f>ROUND(E599/F599,2)</f>
        <v>8.8800000000000008</v>
      </c>
    </row>
    <row r="600" spans="1:8" ht="13.5" thickBot="1" x14ac:dyDescent="0.3">
      <c r="A600" s="117" t="s">
        <v>1067</v>
      </c>
      <c r="B600" s="118"/>
      <c r="C600" s="118"/>
      <c r="D600" s="95">
        <v>25</v>
      </c>
      <c r="E600" s="96">
        <v>16897.150000000001</v>
      </c>
      <c r="F600" s="98">
        <v>1784</v>
      </c>
      <c r="G600" s="98">
        <v>1167</v>
      </c>
      <c r="H600" s="99">
        <f>ROUND(E600/F600,2)</f>
        <v>9.4700000000000006</v>
      </c>
    </row>
    <row r="601" spans="1:8" ht="13.5" thickBot="1" x14ac:dyDescent="0.3">
      <c r="A601" s="119" t="s">
        <v>1068</v>
      </c>
      <c r="B601" s="120"/>
      <c r="C601" s="120"/>
      <c r="D601" s="121"/>
      <c r="E601" s="97">
        <f>E599+E600</f>
        <v>192698.38999999998</v>
      </c>
      <c r="F601" s="41">
        <f>F599+F600</f>
        <v>21590</v>
      </c>
      <c r="G601" s="41">
        <v>13321</v>
      </c>
      <c r="H601" s="97">
        <f>ROUND(E601/F601,2)</f>
        <v>8.93</v>
      </c>
    </row>
    <row r="602" spans="1:8" ht="13" x14ac:dyDescent="0.3">
      <c r="A602" s="12"/>
      <c r="B602" s="13"/>
      <c r="C602" s="14"/>
      <c r="D602" s="14"/>
      <c r="E602" s="14"/>
      <c r="F602" s="14"/>
      <c r="G602" s="14"/>
      <c r="H602" s="14"/>
    </row>
    <row r="603" spans="1:8" ht="21" customHeight="1" thickBot="1" x14ac:dyDescent="0.3">
      <c r="A603" s="122" t="s">
        <v>1069</v>
      </c>
      <c r="B603" s="123"/>
      <c r="C603" s="123"/>
      <c r="D603" s="123"/>
      <c r="E603" s="123"/>
      <c r="F603" s="123"/>
      <c r="G603" s="123"/>
      <c r="H603" s="123"/>
    </row>
    <row r="604" spans="1:8" ht="52.5" thickBot="1" x14ac:dyDescent="0.3">
      <c r="A604" s="20" t="s">
        <v>1070</v>
      </c>
      <c r="B604" s="20" t="s">
        <v>1</v>
      </c>
      <c r="C604" s="100" t="s">
        <v>2</v>
      </c>
      <c r="D604" s="20" t="s">
        <v>3</v>
      </c>
      <c r="E604" s="20" t="s">
        <v>4</v>
      </c>
      <c r="F604" s="20" t="s">
        <v>5</v>
      </c>
      <c r="G604" s="20" t="s">
        <v>1071</v>
      </c>
      <c r="H604" s="19" t="s">
        <v>7</v>
      </c>
    </row>
    <row r="605" spans="1:8" ht="13" x14ac:dyDescent="0.25">
      <c r="A605" s="124" t="s">
        <v>1072</v>
      </c>
      <c r="B605" s="124"/>
      <c r="C605" s="124"/>
      <c r="D605" s="11">
        <v>100</v>
      </c>
      <c r="E605" s="21">
        <f>E606</f>
        <v>863264.9</v>
      </c>
      <c r="F605" s="22">
        <f>F606</f>
        <v>48</v>
      </c>
      <c r="G605" s="22">
        <f>G606</f>
        <v>23</v>
      </c>
      <c r="H605" s="23">
        <f t="shared" ref="H605:H618" si="11">ROUND(E605/F605,2)</f>
        <v>17984.689999999999</v>
      </c>
    </row>
    <row r="606" spans="1:8" ht="13" x14ac:dyDescent="0.3">
      <c r="A606" s="24">
        <v>4</v>
      </c>
      <c r="B606" s="25" t="s">
        <v>142</v>
      </c>
      <c r="C606" s="25" t="s">
        <v>140</v>
      </c>
      <c r="D606" s="26">
        <v>100</v>
      </c>
      <c r="E606" s="27">
        <v>863264.9</v>
      </c>
      <c r="F606" s="28">
        <v>48</v>
      </c>
      <c r="G606" s="28">
        <v>23</v>
      </c>
      <c r="H606" s="29">
        <f t="shared" si="11"/>
        <v>17984.689999999999</v>
      </c>
    </row>
    <row r="607" spans="1:8" ht="13" x14ac:dyDescent="0.25">
      <c r="A607" s="124" t="s">
        <v>581</v>
      </c>
      <c r="B607" s="124"/>
      <c r="C607" s="124"/>
      <c r="D607" s="30">
        <v>100</v>
      </c>
      <c r="E607" s="31">
        <f>E608+E610+E609+E613+E612+E611</f>
        <v>6794511.919999999</v>
      </c>
      <c r="F607" s="32">
        <f>F608+F610+F609+F613+F612+F611</f>
        <v>293</v>
      </c>
      <c r="G607" s="32">
        <f>G608+G610+G609+G613+G612+G611</f>
        <v>68</v>
      </c>
      <c r="H607" s="23">
        <f>ROUND(E607/F607,2)</f>
        <v>23189.46</v>
      </c>
    </row>
    <row r="608" spans="1:8" ht="13" x14ac:dyDescent="0.3">
      <c r="A608" s="140">
        <v>8</v>
      </c>
      <c r="B608" s="25" t="s">
        <v>1073</v>
      </c>
      <c r="C608" s="25" t="s">
        <v>1074</v>
      </c>
      <c r="D608" s="26">
        <v>100</v>
      </c>
      <c r="E608" s="27">
        <v>148917.6</v>
      </c>
      <c r="F608" s="33">
        <v>17</v>
      </c>
      <c r="G608" s="33">
        <v>7</v>
      </c>
      <c r="H608" s="29">
        <f t="shared" si="11"/>
        <v>8759.86</v>
      </c>
    </row>
    <row r="609" spans="1:8" ht="13" x14ac:dyDescent="0.3">
      <c r="A609" s="140"/>
      <c r="B609" s="34" t="s">
        <v>1075</v>
      </c>
      <c r="C609" s="35" t="s">
        <v>1076</v>
      </c>
      <c r="D609" s="26">
        <v>100</v>
      </c>
      <c r="E609" s="27">
        <v>3296.16</v>
      </c>
      <c r="F609" s="33">
        <v>3</v>
      </c>
      <c r="G609" s="33">
        <v>2</v>
      </c>
      <c r="H609" s="29">
        <f t="shared" si="11"/>
        <v>1098.72</v>
      </c>
    </row>
    <row r="610" spans="1:8" ht="13" x14ac:dyDescent="0.3">
      <c r="A610" s="140"/>
      <c r="B610" s="25" t="s">
        <v>1077</v>
      </c>
      <c r="C610" s="25" t="s">
        <v>1078</v>
      </c>
      <c r="D610" s="26">
        <v>100</v>
      </c>
      <c r="E610" s="27">
        <v>28870.799999999999</v>
      </c>
      <c r="F610" s="33">
        <v>5</v>
      </c>
      <c r="G610" s="33">
        <v>1</v>
      </c>
      <c r="H610" s="29">
        <f>ROUND(E610/F610,2)</f>
        <v>5774.16</v>
      </c>
    </row>
    <row r="611" spans="1:8" ht="13" x14ac:dyDescent="0.3">
      <c r="A611" s="140"/>
      <c r="B611" s="25" t="s">
        <v>1079</v>
      </c>
      <c r="C611" s="25" t="s">
        <v>1080</v>
      </c>
      <c r="D611" s="26">
        <v>100</v>
      </c>
      <c r="E611" s="27">
        <v>449310.87</v>
      </c>
      <c r="F611" s="33">
        <v>17</v>
      </c>
      <c r="G611" s="33">
        <v>5</v>
      </c>
      <c r="H611" s="29">
        <f>ROUND(E611/F611,2)</f>
        <v>26430.05</v>
      </c>
    </row>
    <row r="612" spans="1:8" ht="13" x14ac:dyDescent="0.3">
      <c r="A612" s="140"/>
      <c r="B612" s="34" t="s">
        <v>1081</v>
      </c>
      <c r="C612" s="35" t="s">
        <v>1082</v>
      </c>
      <c r="D612" s="26">
        <v>100</v>
      </c>
      <c r="E612" s="27">
        <v>1149966.1000000001</v>
      </c>
      <c r="F612" s="33">
        <v>20</v>
      </c>
      <c r="G612" s="33">
        <v>5</v>
      </c>
      <c r="H612" s="29">
        <f>ROUND(E612/F612,2)</f>
        <v>57498.31</v>
      </c>
    </row>
    <row r="613" spans="1:8" ht="13" x14ac:dyDescent="0.3">
      <c r="A613" s="140"/>
      <c r="B613" s="25" t="s">
        <v>1083</v>
      </c>
      <c r="C613" s="25" t="s">
        <v>1084</v>
      </c>
      <c r="D613" s="26">
        <v>100</v>
      </c>
      <c r="E613" s="27">
        <v>5014150.3899999997</v>
      </c>
      <c r="F613" s="33">
        <v>231</v>
      </c>
      <c r="G613" s="33">
        <v>48</v>
      </c>
      <c r="H613" s="29">
        <f t="shared" si="11"/>
        <v>21706.28</v>
      </c>
    </row>
    <row r="614" spans="1:8" ht="13" x14ac:dyDescent="0.25">
      <c r="A614" s="141" t="s">
        <v>644</v>
      </c>
      <c r="B614" s="142"/>
      <c r="C614" s="143"/>
      <c r="D614" s="11">
        <v>100</v>
      </c>
      <c r="E614" s="21">
        <f>E615</f>
        <v>129243.04</v>
      </c>
      <c r="F614" s="22">
        <f>F615</f>
        <v>8</v>
      </c>
      <c r="G614" s="22">
        <f>G615</f>
        <v>1</v>
      </c>
      <c r="H614" s="23">
        <f t="shared" si="11"/>
        <v>16155.38</v>
      </c>
    </row>
    <row r="615" spans="1:8" ht="13" x14ac:dyDescent="0.3">
      <c r="A615" s="36">
        <v>9</v>
      </c>
      <c r="B615" s="34" t="s">
        <v>1085</v>
      </c>
      <c r="C615" s="35" t="s">
        <v>689</v>
      </c>
      <c r="D615" s="26">
        <v>100</v>
      </c>
      <c r="E615" s="27">
        <v>129243.04</v>
      </c>
      <c r="F615" s="28">
        <v>8</v>
      </c>
      <c r="G615" s="28">
        <v>1</v>
      </c>
      <c r="H615" s="37">
        <f t="shared" si="11"/>
        <v>16155.38</v>
      </c>
    </row>
    <row r="616" spans="1:8" ht="13" x14ac:dyDescent="0.25">
      <c r="A616" s="124" t="s">
        <v>788</v>
      </c>
      <c r="B616" s="124"/>
      <c r="C616" s="124"/>
      <c r="D616" s="11">
        <v>100</v>
      </c>
      <c r="E616" s="21">
        <f>E617</f>
        <v>70497.84</v>
      </c>
      <c r="F616" s="22">
        <f>F617</f>
        <v>3</v>
      </c>
      <c r="G616" s="22">
        <f>G617</f>
        <v>3</v>
      </c>
      <c r="H616" s="23">
        <f t="shared" si="11"/>
        <v>23499.279999999999</v>
      </c>
    </row>
    <row r="617" spans="1:8" ht="13" x14ac:dyDescent="0.3">
      <c r="A617" s="36">
        <v>13</v>
      </c>
      <c r="B617" s="34" t="s">
        <v>1086</v>
      </c>
      <c r="C617" s="35" t="s">
        <v>1087</v>
      </c>
      <c r="D617" s="26">
        <v>100</v>
      </c>
      <c r="E617" s="27">
        <v>70497.84</v>
      </c>
      <c r="F617" s="28">
        <v>3</v>
      </c>
      <c r="G617" s="28">
        <v>3</v>
      </c>
      <c r="H617" s="37">
        <f t="shared" si="11"/>
        <v>23499.279999999999</v>
      </c>
    </row>
    <row r="618" spans="1:8" ht="13" x14ac:dyDescent="0.25">
      <c r="A618" s="144" t="s">
        <v>800</v>
      </c>
      <c r="B618" s="145"/>
      <c r="C618" s="146"/>
      <c r="D618" s="38">
        <v>100</v>
      </c>
      <c r="E618" s="39">
        <f>E619</f>
        <v>2001791.7</v>
      </c>
      <c r="F618" s="22">
        <f>F619</f>
        <v>60</v>
      </c>
      <c r="G618" s="22">
        <f>G619</f>
        <v>13</v>
      </c>
      <c r="H618" s="23">
        <f t="shared" si="11"/>
        <v>33363.199999999997</v>
      </c>
    </row>
    <row r="619" spans="1:8" ht="13.5" thickBot="1" x14ac:dyDescent="0.35">
      <c r="A619" s="40">
        <v>14</v>
      </c>
      <c r="B619" s="101" t="s">
        <v>1088</v>
      </c>
      <c r="C619" s="101" t="s">
        <v>1089</v>
      </c>
      <c r="D619" s="102">
        <v>100</v>
      </c>
      <c r="E619" s="104">
        <v>2001791.7</v>
      </c>
      <c r="F619" s="33">
        <v>60</v>
      </c>
      <c r="G619" s="33">
        <v>13</v>
      </c>
      <c r="H619" s="105">
        <f>ROUND(E619/F619,2)</f>
        <v>33363.199999999997</v>
      </c>
    </row>
    <row r="620" spans="1:8" ht="13.5" thickBot="1" x14ac:dyDescent="0.3">
      <c r="A620" s="147" t="s">
        <v>1090</v>
      </c>
      <c r="B620" s="148"/>
      <c r="C620" s="149"/>
      <c r="D620" s="103"/>
      <c r="E620" s="91">
        <f>E605+E618+E607+E614+E616</f>
        <v>9859309.3999999985</v>
      </c>
      <c r="F620" s="93">
        <f>F605+F618+F607+F614+F616</f>
        <v>412</v>
      </c>
      <c r="G620" s="93">
        <v>108</v>
      </c>
      <c r="H620" s="91">
        <f>ROUND(E620/F620,2)</f>
        <v>23930.36</v>
      </c>
    </row>
    <row r="621" spans="1:8" ht="13.5" thickBot="1" x14ac:dyDescent="0.35">
      <c r="A621" s="12"/>
      <c r="B621" s="13"/>
      <c r="C621" s="14"/>
      <c r="D621" s="14"/>
      <c r="E621" s="14"/>
      <c r="F621" s="14"/>
      <c r="G621" s="14"/>
      <c r="H621" s="14"/>
    </row>
    <row r="622" spans="1:8" ht="13.5" thickBot="1" x14ac:dyDescent="0.3">
      <c r="A622" s="131" t="s">
        <v>1091</v>
      </c>
      <c r="B622" s="132"/>
      <c r="C622" s="132"/>
      <c r="D622" s="132"/>
      <c r="E622" s="132"/>
      <c r="F622" s="132"/>
      <c r="G622" s="133"/>
      <c r="H622" s="41">
        <v>693189</v>
      </c>
    </row>
    <row r="623" spans="1:8" ht="13" x14ac:dyDescent="0.3">
      <c r="A623" s="12"/>
      <c r="B623" s="13"/>
      <c r="C623" s="14"/>
      <c r="D623" s="14"/>
      <c r="E623" s="14"/>
      <c r="F623" s="14"/>
      <c r="G623" s="14"/>
      <c r="H623" s="14"/>
    </row>
    <row r="624" spans="1:8" ht="38" customHeight="1" thickBot="1" x14ac:dyDescent="0.35">
      <c r="A624" s="150" t="s">
        <v>1092</v>
      </c>
      <c r="B624" s="151"/>
      <c r="C624" s="151"/>
      <c r="D624" s="151"/>
      <c r="E624" s="151"/>
      <c r="F624" s="151"/>
      <c r="G624" s="151"/>
      <c r="H624" s="42"/>
    </row>
    <row r="625" spans="1:8" ht="39.5" thickBot="1" x14ac:dyDescent="0.35">
      <c r="A625" s="106" t="s">
        <v>1093</v>
      </c>
      <c r="B625" s="134" t="s">
        <v>1094</v>
      </c>
      <c r="C625" s="135"/>
      <c r="D625" s="106" t="s">
        <v>1095</v>
      </c>
      <c r="E625" s="107" t="s">
        <v>1096</v>
      </c>
      <c r="F625" s="136" t="s">
        <v>1097</v>
      </c>
      <c r="G625" s="137"/>
      <c r="H625" s="42"/>
    </row>
    <row r="626" spans="1:8" ht="13" x14ac:dyDescent="0.3">
      <c r="A626" s="124" t="s">
        <v>9</v>
      </c>
      <c r="B626" s="124"/>
      <c r="C626" s="124"/>
      <c r="D626" s="124"/>
      <c r="E626" s="43">
        <f>SUM(E627:E632)</f>
        <v>15</v>
      </c>
      <c r="F626" s="138">
        <f>SUM(F627:G632)</f>
        <v>39248.22</v>
      </c>
      <c r="G626" s="139"/>
      <c r="H626" s="42"/>
    </row>
    <row r="627" spans="1:8" ht="13" x14ac:dyDescent="0.3">
      <c r="A627" s="162">
        <v>1</v>
      </c>
      <c r="B627" s="154" t="s">
        <v>15</v>
      </c>
      <c r="C627" s="155"/>
      <c r="D627" s="46" t="s">
        <v>1098</v>
      </c>
      <c r="E627" s="47">
        <v>2</v>
      </c>
      <c r="F627" s="152">
        <v>985.01</v>
      </c>
      <c r="G627" s="153"/>
      <c r="H627" s="42"/>
    </row>
    <row r="628" spans="1:8" ht="13" x14ac:dyDescent="0.3">
      <c r="A628" s="163"/>
      <c r="B628" s="154" t="s">
        <v>1099</v>
      </c>
      <c r="C628" s="155"/>
      <c r="D628" s="48" t="s">
        <v>1100</v>
      </c>
      <c r="E628" s="47">
        <v>2</v>
      </c>
      <c r="F628" s="152">
        <v>1701.79</v>
      </c>
      <c r="G628" s="153"/>
      <c r="H628" s="42"/>
    </row>
    <row r="629" spans="1:8" ht="13" x14ac:dyDescent="0.3">
      <c r="A629" s="163"/>
      <c r="B629" s="154" t="s">
        <v>1101</v>
      </c>
      <c r="C629" s="155"/>
      <c r="D629" s="48" t="s">
        <v>1102</v>
      </c>
      <c r="E629" s="47">
        <v>1</v>
      </c>
      <c r="F629" s="152">
        <v>360.64</v>
      </c>
      <c r="G629" s="153"/>
      <c r="H629" s="42"/>
    </row>
    <row r="630" spans="1:8" ht="13" x14ac:dyDescent="0.3">
      <c r="A630" s="163"/>
      <c r="B630" s="154" t="s">
        <v>1103</v>
      </c>
      <c r="C630" s="155"/>
      <c r="D630" s="48" t="s">
        <v>1104</v>
      </c>
      <c r="E630" s="47">
        <v>7</v>
      </c>
      <c r="F630" s="152">
        <v>5015.4800000000005</v>
      </c>
      <c r="G630" s="153"/>
      <c r="H630" s="42"/>
    </row>
    <row r="631" spans="1:8" ht="13" x14ac:dyDescent="0.3">
      <c r="A631" s="163"/>
      <c r="B631" s="154" t="s">
        <v>1105</v>
      </c>
      <c r="C631" s="155"/>
      <c r="D631" s="49" t="s">
        <v>1106</v>
      </c>
      <c r="E631" s="47">
        <v>1</v>
      </c>
      <c r="F631" s="152">
        <v>1182.3</v>
      </c>
      <c r="G631" s="153"/>
      <c r="H631" s="42"/>
    </row>
    <row r="632" spans="1:8" ht="13" x14ac:dyDescent="0.3">
      <c r="A632" s="164"/>
      <c r="B632" s="154" t="s">
        <v>1107</v>
      </c>
      <c r="C632" s="155"/>
      <c r="D632" s="49" t="s">
        <v>1108</v>
      </c>
      <c r="E632" s="47">
        <v>2</v>
      </c>
      <c r="F632" s="152">
        <v>30003</v>
      </c>
      <c r="G632" s="153"/>
      <c r="H632" s="42"/>
    </row>
    <row r="633" spans="1:8" ht="13" x14ac:dyDescent="0.3">
      <c r="A633" s="124" t="s">
        <v>24</v>
      </c>
      <c r="B633" s="124"/>
      <c r="C633" s="124"/>
      <c r="D633" s="124"/>
      <c r="E633" s="50">
        <f>SUM(E634:E643)</f>
        <v>36</v>
      </c>
      <c r="F633" s="156">
        <f>SUM(F634:G643)</f>
        <v>130763.3</v>
      </c>
      <c r="G633" s="156"/>
      <c r="H633" s="42"/>
    </row>
    <row r="634" spans="1:8" ht="13" x14ac:dyDescent="0.3">
      <c r="A634" s="157">
        <v>3</v>
      </c>
      <c r="B634" s="154" t="s">
        <v>1109</v>
      </c>
      <c r="C634" s="155"/>
      <c r="D634" s="51" t="s">
        <v>1110</v>
      </c>
      <c r="E634" s="47">
        <v>1</v>
      </c>
      <c r="F634" s="160">
        <v>3018.3999999999996</v>
      </c>
      <c r="G634" s="161"/>
      <c r="H634" s="42"/>
    </row>
    <row r="635" spans="1:8" ht="13" x14ac:dyDescent="0.3">
      <c r="A635" s="158"/>
      <c r="B635" s="154" t="s">
        <v>1111</v>
      </c>
      <c r="C635" s="155"/>
      <c r="D635" s="51" t="s">
        <v>1112</v>
      </c>
      <c r="E635" s="47">
        <v>11</v>
      </c>
      <c r="F635" s="160">
        <v>1513.5799999999997</v>
      </c>
      <c r="G635" s="161"/>
      <c r="H635" s="42"/>
    </row>
    <row r="636" spans="1:8" ht="13" x14ac:dyDescent="0.3">
      <c r="A636" s="158"/>
      <c r="B636" s="154" t="s">
        <v>42</v>
      </c>
      <c r="C636" s="155"/>
      <c r="D636" s="51" t="s">
        <v>1113</v>
      </c>
      <c r="E636" s="47">
        <v>9</v>
      </c>
      <c r="F636" s="160">
        <v>20498.479999999996</v>
      </c>
      <c r="G636" s="161"/>
      <c r="H636" s="42"/>
    </row>
    <row r="637" spans="1:8" ht="13" x14ac:dyDescent="0.3">
      <c r="A637" s="158"/>
      <c r="B637" s="154" t="s">
        <v>1114</v>
      </c>
      <c r="C637" s="155"/>
      <c r="D637" s="51" t="s">
        <v>1115</v>
      </c>
      <c r="E637" s="47">
        <v>1</v>
      </c>
      <c r="F637" s="160">
        <v>294.02000000000004</v>
      </c>
      <c r="G637" s="161"/>
      <c r="H637" s="42"/>
    </row>
    <row r="638" spans="1:8" ht="13" x14ac:dyDescent="0.3">
      <c r="A638" s="158"/>
      <c r="B638" s="154" t="s">
        <v>1116</v>
      </c>
      <c r="C638" s="155"/>
      <c r="D638" s="51" t="s">
        <v>1117</v>
      </c>
      <c r="E638" s="47">
        <v>1</v>
      </c>
      <c r="F638" s="160">
        <v>2140.6999999999998</v>
      </c>
      <c r="G638" s="161"/>
      <c r="H638" s="42"/>
    </row>
    <row r="639" spans="1:8" ht="13" x14ac:dyDescent="0.3">
      <c r="A639" s="158"/>
      <c r="B639" s="154" t="s">
        <v>1118</v>
      </c>
      <c r="C639" s="155"/>
      <c r="D639" s="51" t="s">
        <v>1119</v>
      </c>
      <c r="E639" s="47">
        <v>2</v>
      </c>
      <c r="F639" s="160">
        <v>30003.59</v>
      </c>
      <c r="G639" s="161"/>
      <c r="H639" s="42"/>
    </row>
    <row r="640" spans="1:8" ht="13" x14ac:dyDescent="0.3">
      <c r="A640" s="158"/>
      <c r="B640" s="154" t="s">
        <v>1120</v>
      </c>
      <c r="C640" s="155"/>
      <c r="D640" s="51" t="s">
        <v>1121</v>
      </c>
      <c r="E640" s="47">
        <v>4</v>
      </c>
      <c r="F640" s="160">
        <v>40541.79</v>
      </c>
      <c r="G640" s="161"/>
      <c r="H640" s="42"/>
    </row>
    <row r="641" spans="1:8" ht="13" x14ac:dyDescent="0.3">
      <c r="A641" s="158"/>
      <c r="B641" s="44" t="s">
        <v>1122</v>
      </c>
      <c r="C641" s="45"/>
      <c r="D641" s="51" t="s">
        <v>1123</v>
      </c>
      <c r="E641" s="47">
        <v>1</v>
      </c>
      <c r="F641" s="160">
        <v>494.6</v>
      </c>
      <c r="G641" s="161"/>
      <c r="H641" s="42"/>
    </row>
    <row r="642" spans="1:8" ht="13" x14ac:dyDescent="0.3">
      <c r="A642" s="158"/>
      <c r="B642" s="154" t="s">
        <v>57</v>
      </c>
      <c r="C642" s="155"/>
      <c r="D642" s="51" t="s">
        <v>1124</v>
      </c>
      <c r="E642" s="47">
        <v>4</v>
      </c>
      <c r="F642" s="160">
        <v>21424.479999999996</v>
      </c>
      <c r="G642" s="161"/>
      <c r="H642" s="42"/>
    </row>
    <row r="643" spans="1:8" ht="13" x14ac:dyDescent="0.3">
      <c r="A643" s="159"/>
      <c r="B643" s="154" t="s">
        <v>1125</v>
      </c>
      <c r="C643" s="155"/>
      <c r="D643" s="51" t="s">
        <v>1126</v>
      </c>
      <c r="E643" s="47">
        <v>2</v>
      </c>
      <c r="F643" s="160">
        <v>10833.66</v>
      </c>
      <c r="G643" s="161"/>
      <c r="H643" s="42"/>
    </row>
    <row r="644" spans="1:8" ht="13" x14ac:dyDescent="0.3">
      <c r="A644" s="144" t="s">
        <v>1072</v>
      </c>
      <c r="B644" s="145"/>
      <c r="C644" s="145"/>
      <c r="D644" s="145"/>
      <c r="E644" s="52">
        <f>SUM(E645:E660)</f>
        <v>152</v>
      </c>
      <c r="F644" s="138">
        <f>SUM(F645:G660)</f>
        <v>519909.22000000038</v>
      </c>
      <c r="G644" s="139"/>
      <c r="H644" s="42"/>
    </row>
    <row r="645" spans="1:8" ht="13" x14ac:dyDescent="0.3">
      <c r="A645" s="157">
        <v>4</v>
      </c>
      <c r="B645" s="154" t="s">
        <v>1127</v>
      </c>
      <c r="C645" s="155"/>
      <c r="D645" s="53" t="s">
        <v>1128</v>
      </c>
      <c r="E645" s="47">
        <v>3</v>
      </c>
      <c r="F645" s="160">
        <v>294.82000000000011</v>
      </c>
      <c r="G645" s="161"/>
      <c r="H645" s="42"/>
    </row>
    <row r="646" spans="1:8" ht="13" x14ac:dyDescent="0.3">
      <c r="A646" s="158"/>
      <c r="B646" s="154" t="s">
        <v>1129</v>
      </c>
      <c r="C646" s="155"/>
      <c r="D646" s="46" t="s">
        <v>1130</v>
      </c>
      <c r="E646" s="47">
        <v>1</v>
      </c>
      <c r="F646" s="160">
        <v>8065.77</v>
      </c>
      <c r="G646" s="161"/>
      <c r="H646" s="42"/>
    </row>
    <row r="647" spans="1:8" ht="13" x14ac:dyDescent="0.3">
      <c r="A647" s="158"/>
      <c r="B647" s="154" t="s">
        <v>1131</v>
      </c>
      <c r="C647" s="155"/>
      <c r="D647" s="46" t="s">
        <v>1132</v>
      </c>
      <c r="E647" s="47">
        <v>1</v>
      </c>
      <c r="F647" s="160">
        <v>2073.5700000000002</v>
      </c>
      <c r="G647" s="161"/>
      <c r="H647" s="42"/>
    </row>
    <row r="648" spans="1:8" ht="13" x14ac:dyDescent="0.3">
      <c r="A648" s="158"/>
      <c r="B648" s="154" t="s">
        <v>1133</v>
      </c>
      <c r="C648" s="155"/>
      <c r="D648" s="46" t="s">
        <v>1134</v>
      </c>
      <c r="E648" s="47">
        <v>1</v>
      </c>
      <c r="F648" s="160">
        <v>244.04999999999998</v>
      </c>
      <c r="G648" s="161"/>
      <c r="H648" s="42"/>
    </row>
    <row r="649" spans="1:8" ht="13" x14ac:dyDescent="0.3">
      <c r="A649" s="158"/>
      <c r="B649" s="154" t="s">
        <v>103</v>
      </c>
      <c r="C649" s="155"/>
      <c r="D649" s="46" t="s">
        <v>1135</v>
      </c>
      <c r="E649" s="47">
        <v>34</v>
      </c>
      <c r="F649" s="160">
        <v>438964.93000000028</v>
      </c>
      <c r="G649" s="161"/>
      <c r="H649" s="42"/>
    </row>
    <row r="650" spans="1:8" ht="13" x14ac:dyDescent="0.3">
      <c r="A650" s="158"/>
      <c r="B650" s="154" t="s">
        <v>1136</v>
      </c>
      <c r="C650" s="155"/>
      <c r="D650" s="46" t="s">
        <v>1137</v>
      </c>
      <c r="E650" s="47">
        <v>42</v>
      </c>
      <c r="F650" s="160">
        <v>5717.0199999999986</v>
      </c>
      <c r="G650" s="161"/>
      <c r="H650" s="42"/>
    </row>
    <row r="651" spans="1:8" ht="13" x14ac:dyDescent="0.3">
      <c r="A651" s="158"/>
      <c r="B651" s="154" t="s">
        <v>106</v>
      </c>
      <c r="C651" s="155"/>
      <c r="D651" s="53" t="s">
        <v>1138</v>
      </c>
      <c r="E651" s="47">
        <v>8</v>
      </c>
      <c r="F651" s="160">
        <v>2142.96</v>
      </c>
      <c r="G651" s="161"/>
      <c r="H651" s="42"/>
    </row>
    <row r="652" spans="1:8" ht="13" x14ac:dyDescent="0.3">
      <c r="A652" s="158"/>
      <c r="B652" s="154" t="s">
        <v>1139</v>
      </c>
      <c r="C652" s="155"/>
      <c r="D652" s="53" t="s">
        <v>1140</v>
      </c>
      <c r="E652" s="47">
        <v>9</v>
      </c>
      <c r="F652" s="160">
        <v>1439.14</v>
      </c>
      <c r="G652" s="161"/>
      <c r="H652" s="42"/>
    </row>
    <row r="653" spans="1:8" ht="13" x14ac:dyDescent="0.3">
      <c r="A653" s="158"/>
      <c r="B653" s="154" t="s">
        <v>133</v>
      </c>
      <c r="C653" s="155"/>
      <c r="D653" s="53" t="s">
        <v>1141</v>
      </c>
      <c r="E653" s="47">
        <v>2</v>
      </c>
      <c r="F653" s="160">
        <v>28.910000000000004</v>
      </c>
      <c r="G653" s="161"/>
      <c r="H653" s="42"/>
    </row>
    <row r="654" spans="1:8" ht="13" x14ac:dyDescent="0.3">
      <c r="A654" s="158"/>
      <c r="B654" s="154" t="s">
        <v>136</v>
      </c>
      <c r="C654" s="155"/>
      <c r="D654" s="53" t="s">
        <v>1142</v>
      </c>
      <c r="E654" s="47">
        <v>1</v>
      </c>
      <c r="F654" s="160">
        <v>733.82999999999993</v>
      </c>
      <c r="G654" s="161"/>
      <c r="H654" s="42"/>
    </row>
    <row r="655" spans="1:8" ht="13" x14ac:dyDescent="0.3">
      <c r="A655" s="158"/>
      <c r="B655" s="154" t="s">
        <v>1143</v>
      </c>
      <c r="C655" s="155"/>
      <c r="D655" s="53" t="s">
        <v>1144</v>
      </c>
      <c r="E655" s="47">
        <v>1</v>
      </c>
      <c r="F655" s="160">
        <v>707.06</v>
      </c>
      <c r="G655" s="161"/>
      <c r="H655" s="42"/>
    </row>
    <row r="656" spans="1:8" ht="13" x14ac:dyDescent="0.3">
      <c r="A656" s="158"/>
      <c r="B656" s="154" t="s">
        <v>1145</v>
      </c>
      <c r="C656" s="155"/>
      <c r="D656" s="53" t="s">
        <v>1146</v>
      </c>
      <c r="E656" s="47">
        <v>40</v>
      </c>
      <c r="F656" s="160">
        <v>41016.010000000024</v>
      </c>
      <c r="G656" s="161"/>
      <c r="H656" s="42"/>
    </row>
    <row r="657" spans="1:8" ht="13" x14ac:dyDescent="0.3">
      <c r="A657" s="158"/>
      <c r="B657" s="154" t="s">
        <v>1147</v>
      </c>
      <c r="C657" s="155"/>
      <c r="D657" s="49" t="s">
        <v>1148</v>
      </c>
      <c r="E657" s="47">
        <v>1</v>
      </c>
      <c r="F657" s="160">
        <v>26.28</v>
      </c>
      <c r="G657" s="161"/>
      <c r="H657" s="42"/>
    </row>
    <row r="658" spans="1:8" ht="13" x14ac:dyDescent="0.3">
      <c r="A658" s="158"/>
      <c r="B658" s="154" t="s">
        <v>1149</v>
      </c>
      <c r="C658" s="155"/>
      <c r="D658" s="53" t="s">
        <v>1150</v>
      </c>
      <c r="E658" s="47">
        <v>6</v>
      </c>
      <c r="F658" s="160">
        <v>15011.330000000002</v>
      </c>
      <c r="G658" s="161"/>
      <c r="H658" s="42"/>
    </row>
    <row r="659" spans="1:8" ht="13" x14ac:dyDescent="0.3">
      <c r="A659" s="158"/>
      <c r="B659" s="154" t="s">
        <v>1151</v>
      </c>
      <c r="C659" s="155"/>
      <c r="D659" s="49" t="s">
        <v>1152</v>
      </c>
      <c r="E659" s="47">
        <v>1</v>
      </c>
      <c r="F659" s="160">
        <v>98.61</v>
      </c>
      <c r="G659" s="161"/>
      <c r="H659" s="42"/>
    </row>
    <row r="660" spans="1:8" ht="13" x14ac:dyDescent="0.3">
      <c r="A660" s="159"/>
      <c r="B660" s="154" t="s">
        <v>1153</v>
      </c>
      <c r="C660" s="155"/>
      <c r="D660" s="49" t="s">
        <v>1154</v>
      </c>
      <c r="E660" s="47">
        <v>1</v>
      </c>
      <c r="F660" s="160">
        <v>3344.93</v>
      </c>
      <c r="G660" s="161"/>
      <c r="H660" s="42"/>
    </row>
    <row r="661" spans="1:8" ht="13" x14ac:dyDescent="0.3">
      <c r="A661" s="144" t="s">
        <v>1155</v>
      </c>
      <c r="B661" s="145"/>
      <c r="C661" s="145"/>
      <c r="D661" s="145"/>
      <c r="E661" s="52">
        <f>SUM(E662:E683)</f>
        <v>59</v>
      </c>
      <c r="F661" s="156">
        <f>SUM(F662:G683)</f>
        <v>253873.89000000007</v>
      </c>
      <c r="G661" s="156"/>
      <c r="H661" s="42"/>
    </row>
    <row r="662" spans="1:8" ht="13" x14ac:dyDescent="0.3">
      <c r="A662" s="157">
        <v>5</v>
      </c>
      <c r="B662" s="165" t="s">
        <v>208</v>
      </c>
      <c r="C662" s="165"/>
      <c r="D662" s="53" t="s">
        <v>1156</v>
      </c>
      <c r="E662" s="54">
        <v>1</v>
      </c>
      <c r="F662" s="160">
        <v>13435.520000000002</v>
      </c>
      <c r="G662" s="161"/>
      <c r="H662" s="42"/>
    </row>
    <row r="663" spans="1:8" ht="13" x14ac:dyDescent="0.3">
      <c r="A663" s="158"/>
      <c r="B663" s="165" t="s">
        <v>226</v>
      </c>
      <c r="C663" s="165"/>
      <c r="D663" s="53" t="s">
        <v>1157</v>
      </c>
      <c r="E663" s="54">
        <v>1</v>
      </c>
      <c r="F663" s="160">
        <v>3334.82</v>
      </c>
      <c r="G663" s="161"/>
      <c r="H663" s="42"/>
    </row>
    <row r="664" spans="1:8" ht="13" x14ac:dyDescent="0.3">
      <c r="A664" s="158"/>
      <c r="B664" s="165" t="s">
        <v>229</v>
      </c>
      <c r="C664" s="165"/>
      <c r="D664" s="53" t="s">
        <v>1158</v>
      </c>
      <c r="E664" s="54">
        <v>1</v>
      </c>
      <c r="F664" s="160">
        <v>126.32</v>
      </c>
      <c r="G664" s="161"/>
      <c r="H664" s="42"/>
    </row>
    <row r="665" spans="1:8" ht="13" x14ac:dyDescent="0.3">
      <c r="A665" s="158"/>
      <c r="B665" s="165" t="s">
        <v>295</v>
      </c>
      <c r="C665" s="165"/>
      <c r="D665" s="53" t="s">
        <v>1159</v>
      </c>
      <c r="E665" s="54">
        <v>7</v>
      </c>
      <c r="F665" s="160">
        <v>8113.6399999999994</v>
      </c>
      <c r="G665" s="161"/>
      <c r="H665" s="42"/>
    </row>
    <row r="666" spans="1:8" ht="13" x14ac:dyDescent="0.3">
      <c r="A666" s="158"/>
      <c r="B666" s="165" t="s">
        <v>314</v>
      </c>
      <c r="C666" s="165"/>
      <c r="D666" s="53" t="s">
        <v>1160</v>
      </c>
      <c r="E666" s="54">
        <v>1</v>
      </c>
      <c r="F666" s="160">
        <v>3333.32</v>
      </c>
      <c r="G666" s="161"/>
      <c r="H666" s="42"/>
    </row>
    <row r="667" spans="1:8" ht="13" x14ac:dyDescent="0.3">
      <c r="A667" s="158"/>
      <c r="B667" s="165" t="s">
        <v>320</v>
      </c>
      <c r="C667" s="165"/>
      <c r="D667" s="53" t="s">
        <v>321</v>
      </c>
      <c r="E667" s="54">
        <v>1</v>
      </c>
      <c r="F667" s="160">
        <v>18467.36</v>
      </c>
      <c r="G667" s="161"/>
      <c r="H667" s="42"/>
    </row>
    <row r="668" spans="1:8" ht="13" x14ac:dyDescent="0.3">
      <c r="A668" s="158"/>
      <c r="B668" s="165" t="s">
        <v>371</v>
      </c>
      <c r="C668" s="165"/>
      <c r="D668" s="53" t="s">
        <v>1161</v>
      </c>
      <c r="E668" s="54">
        <v>11</v>
      </c>
      <c r="F668" s="160">
        <v>22809.690000000002</v>
      </c>
      <c r="G668" s="161"/>
      <c r="H668" s="42"/>
    </row>
    <row r="669" spans="1:8" ht="13" x14ac:dyDescent="0.3">
      <c r="A669" s="158"/>
      <c r="B669" s="165" t="s">
        <v>1162</v>
      </c>
      <c r="C669" s="165"/>
      <c r="D669" s="53" t="s">
        <v>1163</v>
      </c>
      <c r="E669" s="54">
        <v>1</v>
      </c>
      <c r="F669" s="160">
        <v>331.52</v>
      </c>
      <c r="G669" s="161"/>
      <c r="H669" s="42"/>
    </row>
    <row r="670" spans="1:8" ht="13" x14ac:dyDescent="0.3">
      <c r="A670" s="158"/>
      <c r="B670" s="165" t="s">
        <v>380</v>
      </c>
      <c r="C670" s="165"/>
      <c r="D670" s="48" t="s">
        <v>381</v>
      </c>
      <c r="E670" s="54">
        <v>3</v>
      </c>
      <c r="F670" s="160">
        <v>45009</v>
      </c>
      <c r="G670" s="161"/>
      <c r="H670" s="42"/>
    </row>
    <row r="671" spans="1:8" ht="13" x14ac:dyDescent="0.3">
      <c r="A671" s="158"/>
      <c r="B671" s="165" t="s">
        <v>383</v>
      </c>
      <c r="C671" s="165"/>
      <c r="D671" s="48" t="s">
        <v>1164</v>
      </c>
      <c r="E671" s="54">
        <v>7</v>
      </c>
      <c r="F671" s="160">
        <v>83687.199999999997</v>
      </c>
      <c r="G671" s="161"/>
      <c r="H671" s="42"/>
    </row>
    <row r="672" spans="1:8" ht="13" x14ac:dyDescent="0.3">
      <c r="A672" s="158"/>
      <c r="B672" s="165" t="s">
        <v>1165</v>
      </c>
      <c r="C672" s="165"/>
      <c r="D672" s="53" t="s">
        <v>1166</v>
      </c>
      <c r="E672" s="54">
        <v>1</v>
      </c>
      <c r="F672" s="160">
        <v>5219.2</v>
      </c>
      <c r="G672" s="161"/>
      <c r="H672" s="42"/>
    </row>
    <row r="673" spans="1:8" ht="13" x14ac:dyDescent="0.3">
      <c r="A673" s="158"/>
      <c r="B673" s="165" t="s">
        <v>1167</v>
      </c>
      <c r="C673" s="165"/>
      <c r="D673" s="53" t="s">
        <v>1168</v>
      </c>
      <c r="E673" s="54">
        <v>1</v>
      </c>
      <c r="F673" s="160">
        <v>117.57</v>
      </c>
      <c r="G673" s="161"/>
      <c r="H673" s="42"/>
    </row>
    <row r="674" spans="1:8" ht="13" x14ac:dyDescent="0.3">
      <c r="A674" s="158"/>
      <c r="B674" s="165" t="s">
        <v>434</v>
      </c>
      <c r="C674" s="165"/>
      <c r="D674" s="48" t="s">
        <v>1169</v>
      </c>
      <c r="E674" s="54">
        <v>5</v>
      </c>
      <c r="F674" s="160">
        <v>12636.599999999999</v>
      </c>
      <c r="G674" s="161"/>
      <c r="H674" s="42"/>
    </row>
    <row r="675" spans="1:8" ht="13" x14ac:dyDescent="0.3">
      <c r="A675" s="158"/>
      <c r="B675" s="165" t="s">
        <v>1170</v>
      </c>
      <c r="C675" s="165"/>
      <c r="D675" s="48" t="s">
        <v>1171</v>
      </c>
      <c r="E675" s="54">
        <v>1</v>
      </c>
      <c r="F675" s="160">
        <v>6519.9</v>
      </c>
      <c r="G675" s="161"/>
      <c r="H675" s="42"/>
    </row>
    <row r="676" spans="1:8" ht="13" x14ac:dyDescent="0.3">
      <c r="A676" s="158"/>
      <c r="B676" s="165" t="s">
        <v>1172</v>
      </c>
      <c r="C676" s="165"/>
      <c r="D676" s="53" t="s">
        <v>1173</v>
      </c>
      <c r="E676" s="54">
        <v>2</v>
      </c>
      <c r="F676" s="160">
        <v>835.34999999999991</v>
      </c>
      <c r="G676" s="161"/>
      <c r="H676" s="42"/>
    </row>
    <row r="677" spans="1:8" ht="13" x14ac:dyDescent="0.3">
      <c r="A677" s="158"/>
      <c r="B677" s="165" t="s">
        <v>1174</v>
      </c>
      <c r="C677" s="165"/>
      <c r="D677" s="53" t="s">
        <v>1175</v>
      </c>
      <c r="E677" s="54">
        <v>4</v>
      </c>
      <c r="F677" s="160">
        <v>2372.64</v>
      </c>
      <c r="G677" s="161"/>
      <c r="H677" s="42"/>
    </row>
    <row r="678" spans="1:8" ht="13" x14ac:dyDescent="0.3">
      <c r="A678" s="158"/>
      <c r="B678" s="165" t="s">
        <v>1176</v>
      </c>
      <c r="C678" s="165"/>
      <c r="D678" s="53" t="s">
        <v>1177</v>
      </c>
      <c r="E678" s="54">
        <v>1</v>
      </c>
      <c r="F678" s="160">
        <v>157.53</v>
      </c>
      <c r="G678" s="161"/>
      <c r="H678" s="42"/>
    </row>
    <row r="679" spans="1:8" ht="13" x14ac:dyDescent="0.3">
      <c r="A679" s="158"/>
      <c r="B679" s="165" t="s">
        <v>1178</v>
      </c>
      <c r="C679" s="165"/>
      <c r="D679" s="53" t="s">
        <v>1179</v>
      </c>
      <c r="E679" s="54">
        <v>2</v>
      </c>
      <c r="F679" s="160">
        <v>2863.34</v>
      </c>
      <c r="G679" s="161"/>
      <c r="H679" s="42"/>
    </row>
    <row r="680" spans="1:8" ht="13" x14ac:dyDescent="0.3">
      <c r="A680" s="158"/>
      <c r="B680" s="165" t="s">
        <v>1180</v>
      </c>
      <c r="C680" s="165"/>
      <c r="D680" s="53" t="s">
        <v>1181</v>
      </c>
      <c r="E680" s="54">
        <v>1</v>
      </c>
      <c r="F680" s="160">
        <v>1844.34</v>
      </c>
      <c r="G680" s="161"/>
      <c r="H680" s="42"/>
    </row>
    <row r="681" spans="1:8" ht="13" x14ac:dyDescent="0.3">
      <c r="A681" s="158"/>
      <c r="B681" s="165" t="s">
        <v>483</v>
      </c>
      <c r="C681" s="165"/>
      <c r="D681" s="53" t="s">
        <v>1182</v>
      </c>
      <c r="E681" s="54">
        <v>1</v>
      </c>
      <c r="F681" s="160">
        <v>6403.42</v>
      </c>
      <c r="G681" s="161"/>
      <c r="H681" s="42"/>
    </row>
    <row r="682" spans="1:8" ht="13" x14ac:dyDescent="0.3">
      <c r="A682" s="158"/>
      <c r="B682" s="165" t="s">
        <v>1183</v>
      </c>
      <c r="C682" s="165"/>
      <c r="D682" s="53" t="s">
        <v>1184</v>
      </c>
      <c r="E682" s="54">
        <v>2</v>
      </c>
      <c r="F682" s="160">
        <v>10319.189999999999</v>
      </c>
      <c r="G682" s="161"/>
      <c r="H682" s="42"/>
    </row>
    <row r="683" spans="1:8" ht="13" x14ac:dyDescent="0.3">
      <c r="A683" s="159"/>
      <c r="B683" s="165" t="s">
        <v>1185</v>
      </c>
      <c r="C683" s="165"/>
      <c r="D683" s="53" t="s">
        <v>1186</v>
      </c>
      <c r="E683" s="54">
        <v>4</v>
      </c>
      <c r="F683" s="160">
        <v>5936.42</v>
      </c>
      <c r="G683" s="161"/>
      <c r="H683" s="42"/>
    </row>
    <row r="684" spans="1:8" ht="13" x14ac:dyDescent="0.3">
      <c r="A684" s="166" t="s">
        <v>1187</v>
      </c>
      <c r="B684" s="167"/>
      <c r="C684" s="167"/>
      <c r="D684" s="167"/>
      <c r="E684" s="52">
        <f>SUM(E685:E689)</f>
        <v>15</v>
      </c>
      <c r="F684" s="156">
        <f>SUM(F685:G689)</f>
        <v>46391.92</v>
      </c>
      <c r="G684" s="156"/>
      <c r="H684" s="42"/>
    </row>
    <row r="685" spans="1:8" ht="13" x14ac:dyDescent="0.3">
      <c r="A685" s="168">
        <v>6</v>
      </c>
      <c r="B685" s="154" t="s">
        <v>1188</v>
      </c>
      <c r="C685" s="155"/>
      <c r="D685" s="53" t="s">
        <v>1189</v>
      </c>
      <c r="E685" s="54">
        <v>1</v>
      </c>
      <c r="F685" s="171">
        <v>6666.25</v>
      </c>
      <c r="G685" s="171"/>
      <c r="H685" s="42"/>
    </row>
    <row r="686" spans="1:8" ht="13" x14ac:dyDescent="0.3">
      <c r="A686" s="169"/>
      <c r="B686" s="154" t="s">
        <v>522</v>
      </c>
      <c r="C686" s="155"/>
      <c r="D686" s="53" t="s">
        <v>1190</v>
      </c>
      <c r="E686" s="54">
        <v>2</v>
      </c>
      <c r="F686" s="171">
        <v>3147.1000000000004</v>
      </c>
      <c r="G686" s="171"/>
      <c r="H686" s="42"/>
    </row>
    <row r="687" spans="1:8" ht="13" x14ac:dyDescent="0.3">
      <c r="A687" s="169"/>
      <c r="B687" s="154" t="s">
        <v>1191</v>
      </c>
      <c r="C687" s="155"/>
      <c r="D687" s="53" t="s">
        <v>1192</v>
      </c>
      <c r="E687" s="54">
        <v>1</v>
      </c>
      <c r="F687" s="171">
        <v>9202.68</v>
      </c>
      <c r="G687" s="171"/>
      <c r="H687" s="42"/>
    </row>
    <row r="688" spans="1:8" ht="13" x14ac:dyDescent="0.3">
      <c r="A688" s="169"/>
      <c r="B688" s="154" t="s">
        <v>1193</v>
      </c>
      <c r="C688" s="155"/>
      <c r="D688" s="53" t="s">
        <v>1194</v>
      </c>
      <c r="E688" s="54">
        <v>10</v>
      </c>
      <c r="F688" s="171">
        <v>27237.949999999997</v>
      </c>
      <c r="G688" s="171"/>
      <c r="H688" s="42"/>
    </row>
    <row r="689" spans="1:8" ht="13" x14ac:dyDescent="0.3">
      <c r="A689" s="170"/>
      <c r="B689" s="154" t="s">
        <v>1195</v>
      </c>
      <c r="C689" s="155"/>
      <c r="D689" s="53" t="s">
        <v>1196</v>
      </c>
      <c r="E689" s="54">
        <v>1</v>
      </c>
      <c r="F689" s="171">
        <v>137.94</v>
      </c>
      <c r="G689" s="171"/>
      <c r="H689" s="42"/>
    </row>
    <row r="690" spans="1:8" ht="13" x14ac:dyDescent="0.3">
      <c r="A690" s="173" t="s">
        <v>1197</v>
      </c>
      <c r="B690" s="173"/>
      <c r="C690" s="173"/>
      <c r="D690" s="173"/>
      <c r="E690" s="50">
        <f>SUM(E691:E693)</f>
        <v>273</v>
      </c>
      <c r="F690" s="156">
        <f>SUM(F691:G693)</f>
        <v>2332843.27</v>
      </c>
      <c r="G690" s="156"/>
      <c r="H690" s="42"/>
    </row>
    <row r="691" spans="1:8" ht="13" x14ac:dyDescent="0.3">
      <c r="A691" s="168">
        <v>7</v>
      </c>
      <c r="B691" s="154" t="s">
        <v>1198</v>
      </c>
      <c r="C691" s="155"/>
      <c r="D691" s="59" t="s">
        <v>1199</v>
      </c>
      <c r="E691" s="60">
        <v>1</v>
      </c>
      <c r="F691" s="172">
        <v>1333.25</v>
      </c>
      <c r="G691" s="172"/>
      <c r="H691" s="42"/>
    </row>
    <row r="692" spans="1:8" ht="13" x14ac:dyDescent="0.3">
      <c r="A692" s="169"/>
      <c r="B692" s="154" t="s">
        <v>1200</v>
      </c>
      <c r="C692" s="155"/>
      <c r="D692" s="46" t="s">
        <v>1201</v>
      </c>
      <c r="E692" s="60">
        <v>270</v>
      </c>
      <c r="F692" s="172">
        <v>2329610.65</v>
      </c>
      <c r="G692" s="172"/>
      <c r="H692" s="42"/>
    </row>
    <row r="693" spans="1:8" ht="13" x14ac:dyDescent="0.3">
      <c r="A693" s="170"/>
      <c r="B693" s="154" t="s">
        <v>1202</v>
      </c>
      <c r="C693" s="155"/>
      <c r="D693" s="48" t="s">
        <v>1203</v>
      </c>
      <c r="E693" s="60">
        <v>2</v>
      </c>
      <c r="F693" s="172">
        <v>1899.37</v>
      </c>
      <c r="G693" s="172"/>
      <c r="H693" s="42"/>
    </row>
    <row r="694" spans="1:8" ht="13" x14ac:dyDescent="0.3">
      <c r="A694" s="144" t="s">
        <v>581</v>
      </c>
      <c r="B694" s="145"/>
      <c r="C694" s="145"/>
      <c r="D694" s="145"/>
      <c r="E694" s="50">
        <f>SUM(E695:E711)</f>
        <v>217</v>
      </c>
      <c r="F694" s="156">
        <f>SUM(F695:G711)</f>
        <v>327816.52999999997</v>
      </c>
      <c r="G694" s="156"/>
      <c r="H694" s="42"/>
    </row>
    <row r="695" spans="1:8" ht="13" x14ac:dyDescent="0.3">
      <c r="A695" s="168">
        <v>8</v>
      </c>
      <c r="B695" s="154" t="s">
        <v>590</v>
      </c>
      <c r="C695" s="155"/>
      <c r="D695" s="46" t="s">
        <v>1204</v>
      </c>
      <c r="E695" s="54">
        <v>19</v>
      </c>
      <c r="F695" s="172">
        <v>15471.24</v>
      </c>
      <c r="G695" s="172"/>
      <c r="H695" s="42"/>
    </row>
    <row r="696" spans="1:8" ht="13" x14ac:dyDescent="0.3">
      <c r="A696" s="169"/>
      <c r="B696" s="154" t="s">
        <v>596</v>
      </c>
      <c r="C696" s="155"/>
      <c r="D696" s="46" t="s">
        <v>1205</v>
      </c>
      <c r="E696" s="54">
        <v>5</v>
      </c>
      <c r="F696" s="172">
        <v>3875.22</v>
      </c>
      <c r="G696" s="172"/>
      <c r="H696" s="42"/>
    </row>
    <row r="697" spans="1:8" ht="13" x14ac:dyDescent="0.3">
      <c r="A697" s="169"/>
      <c r="B697" s="154" t="s">
        <v>1206</v>
      </c>
      <c r="C697" s="155"/>
      <c r="D697" s="46" t="s">
        <v>1207</v>
      </c>
      <c r="E697" s="54">
        <v>1</v>
      </c>
      <c r="F697" s="172">
        <v>267.69</v>
      </c>
      <c r="G697" s="172"/>
      <c r="H697" s="42"/>
    </row>
    <row r="698" spans="1:8" ht="13" x14ac:dyDescent="0.3">
      <c r="A698" s="169"/>
      <c r="B698" s="154" t="s">
        <v>599</v>
      </c>
      <c r="C698" s="155"/>
      <c r="D698" s="46" t="s">
        <v>1208</v>
      </c>
      <c r="E698" s="54">
        <v>3</v>
      </c>
      <c r="F698" s="172">
        <v>430.5</v>
      </c>
      <c r="G698" s="172"/>
      <c r="H698" s="42"/>
    </row>
    <row r="699" spans="1:8" ht="13" x14ac:dyDescent="0.3">
      <c r="A699" s="169"/>
      <c r="B699" s="154" t="s">
        <v>1209</v>
      </c>
      <c r="C699" s="155"/>
      <c r="D699" s="46" t="s">
        <v>1210</v>
      </c>
      <c r="E699" s="54">
        <v>8</v>
      </c>
      <c r="F699" s="172">
        <v>2913.53</v>
      </c>
      <c r="G699" s="172"/>
      <c r="H699" s="42"/>
    </row>
    <row r="700" spans="1:8" ht="13" x14ac:dyDescent="0.3">
      <c r="A700" s="169"/>
      <c r="B700" s="154" t="s">
        <v>611</v>
      </c>
      <c r="C700" s="155"/>
      <c r="D700" s="46" t="s">
        <v>1211</v>
      </c>
      <c r="E700" s="54">
        <v>47</v>
      </c>
      <c r="F700" s="172">
        <v>14056.029999999995</v>
      </c>
      <c r="G700" s="172"/>
      <c r="H700" s="42"/>
    </row>
    <row r="701" spans="1:8" ht="13" x14ac:dyDescent="0.3">
      <c r="A701" s="169"/>
      <c r="B701" s="154" t="s">
        <v>1212</v>
      </c>
      <c r="C701" s="155"/>
      <c r="D701" s="46" t="s">
        <v>1213</v>
      </c>
      <c r="E701" s="54">
        <v>3</v>
      </c>
      <c r="F701" s="172">
        <v>23045.370000000003</v>
      </c>
      <c r="G701" s="172"/>
      <c r="H701" s="42"/>
    </row>
    <row r="702" spans="1:8" ht="13" x14ac:dyDescent="0.3">
      <c r="A702" s="169"/>
      <c r="B702" s="154" t="s">
        <v>1214</v>
      </c>
      <c r="C702" s="155"/>
      <c r="D702" s="46" t="s">
        <v>1215</v>
      </c>
      <c r="E702" s="54">
        <v>3</v>
      </c>
      <c r="F702" s="172">
        <v>280.95</v>
      </c>
      <c r="G702" s="172"/>
      <c r="H702" s="42"/>
    </row>
    <row r="703" spans="1:8" ht="13" x14ac:dyDescent="0.3">
      <c r="A703" s="169"/>
      <c r="B703" s="154" t="s">
        <v>1216</v>
      </c>
      <c r="C703" s="155"/>
      <c r="D703" s="46" t="s">
        <v>1217</v>
      </c>
      <c r="E703" s="54">
        <v>18</v>
      </c>
      <c r="F703" s="172">
        <v>5078.43</v>
      </c>
      <c r="G703" s="172"/>
      <c r="H703" s="42"/>
    </row>
    <row r="704" spans="1:8" ht="13" x14ac:dyDescent="0.3">
      <c r="A704" s="169"/>
      <c r="B704" s="154" t="s">
        <v>1218</v>
      </c>
      <c r="C704" s="155"/>
      <c r="D704" s="46" t="s">
        <v>1219</v>
      </c>
      <c r="E704" s="54">
        <v>12</v>
      </c>
      <c r="F704" s="172">
        <v>991.27</v>
      </c>
      <c r="G704" s="172"/>
      <c r="H704" s="42"/>
    </row>
    <row r="705" spans="1:8" ht="13" x14ac:dyDescent="0.3">
      <c r="A705" s="169"/>
      <c r="B705" s="154" t="s">
        <v>1220</v>
      </c>
      <c r="C705" s="155"/>
      <c r="D705" s="46" t="s">
        <v>1221</v>
      </c>
      <c r="E705" s="54">
        <v>8</v>
      </c>
      <c r="F705" s="172">
        <v>8564.4500000000025</v>
      </c>
      <c r="G705" s="172"/>
      <c r="H705" s="42"/>
    </row>
    <row r="706" spans="1:8" ht="13" x14ac:dyDescent="0.3">
      <c r="A706" s="169"/>
      <c r="B706" s="154" t="s">
        <v>1222</v>
      </c>
      <c r="C706" s="155"/>
      <c r="D706" s="53" t="s">
        <v>1223</v>
      </c>
      <c r="E706" s="54">
        <v>3</v>
      </c>
      <c r="F706" s="172">
        <v>8558.82</v>
      </c>
      <c r="G706" s="172"/>
      <c r="H706" s="42"/>
    </row>
    <row r="707" spans="1:8" ht="13" x14ac:dyDescent="0.3">
      <c r="A707" s="169"/>
      <c r="B707" s="154" t="s">
        <v>1224</v>
      </c>
      <c r="C707" s="155"/>
      <c r="D707" s="53" t="s">
        <v>1225</v>
      </c>
      <c r="E707" s="54">
        <v>2</v>
      </c>
      <c r="F707" s="172">
        <v>2865.17</v>
      </c>
      <c r="G707" s="172"/>
      <c r="H707" s="42"/>
    </row>
    <row r="708" spans="1:8" ht="13" x14ac:dyDescent="0.3">
      <c r="A708" s="169"/>
      <c r="B708" s="154" t="s">
        <v>1226</v>
      </c>
      <c r="C708" s="155"/>
      <c r="D708" s="61" t="s">
        <v>1227</v>
      </c>
      <c r="E708" s="54">
        <v>2</v>
      </c>
      <c r="F708" s="172">
        <v>5048.8500000000004</v>
      </c>
      <c r="G708" s="172"/>
      <c r="H708" s="42"/>
    </row>
    <row r="709" spans="1:8" ht="13" x14ac:dyDescent="0.3">
      <c r="A709" s="169"/>
      <c r="B709" s="154" t="s">
        <v>635</v>
      </c>
      <c r="C709" s="155"/>
      <c r="D709" s="46" t="s">
        <v>1228</v>
      </c>
      <c r="E709" s="54">
        <v>60</v>
      </c>
      <c r="F709" s="172">
        <v>32649.510000000006</v>
      </c>
      <c r="G709" s="172"/>
      <c r="H709" s="42"/>
    </row>
    <row r="710" spans="1:8" ht="13" x14ac:dyDescent="0.3">
      <c r="A710" s="169"/>
      <c r="B710" s="154" t="s">
        <v>1229</v>
      </c>
      <c r="C710" s="155"/>
      <c r="D710" s="53" t="s">
        <v>1230</v>
      </c>
      <c r="E710" s="54">
        <v>18</v>
      </c>
      <c r="F710" s="172">
        <v>202255.10999999996</v>
      </c>
      <c r="G710" s="172"/>
      <c r="H710" s="42"/>
    </row>
    <row r="711" spans="1:8" ht="13" x14ac:dyDescent="0.3">
      <c r="A711" s="170"/>
      <c r="B711" s="154" t="s">
        <v>1231</v>
      </c>
      <c r="C711" s="155"/>
      <c r="D711" s="46" t="s">
        <v>1232</v>
      </c>
      <c r="E711" s="54">
        <v>5</v>
      </c>
      <c r="F711" s="172">
        <v>1464.3899999999999</v>
      </c>
      <c r="G711" s="172"/>
      <c r="H711" s="42"/>
    </row>
    <row r="712" spans="1:8" ht="13" x14ac:dyDescent="0.3">
      <c r="A712" s="166" t="s">
        <v>644</v>
      </c>
      <c r="B712" s="167"/>
      <c r="C712" s="167"/>
      <c r="D712" s="167"/>
      <c r="E712" s="52">
        <f>SUM(E713:E717)</f>
        <v>10</v>
      </c>
      <c r="F712" s="156">
        <f>SUM(F713:G717)</f>
        <v>10394.799999999999</v>
      </c>
      <c r="G712" s="156"/>
      <c r="H712" s="42"/>
    </row>
    <row r="713" spans="1:8" ht="13" x14ac:dyDescent="0.3">
      <c r="A713" s="168">
        <v>9</v>
      </c>
      <c r="B713" s="154" t="s">
        <v>1233</v>
      </c>
      <c r="C713" s="155"/>
      <c r="D713" s="53" t="s">
        <v>1234</v>
      </c>
      <c r="E713" s="54">
        <v>1</v>
      </c>
      <c r="F713" s="172">
        <v>756.67</v>
      </c>
      <c r="G713" s="172"/>
      <c r="H713" s="42"/>
    </row>
    <row r="714" spans="1:8" ht="13" x14ac:dyDescent="0.3">
      <c r="A714" s="169"/>
      <c r="B714" s="154" t="s">
        <v>1235</v>
      </c>
      <c r="C714" s="155"/>
      <c r="D714" s="53" t="s">
        <v>1236</v>
      </c>
      <c r="E714" s="54">
        <v>1</v>
      </c>
      <c r="F714" s="172">
        <v>4365.76</v>
      </c>
      <c r="G714" s="172"/>
      <c r="H714" s="42"/>
    </row>
    <row r="715" spans="1:8" ht="13" x14ac:dyDescent="0.3">
      <c r="A715" s="169"/>
      <c r="B715" s="154" t="s">
        <v>1237</v>
      </c>
      <c r="C715" s="155"/>
      <c r="D715" s="53" t="s">
        <v>1238</v>
      </c>
      <c r="E715" s="54">
        <v>5</v>
      </c>
      <c r="F715" s="172">
        <v>2408.4</v>
      </c>
      <c r="G715" s="172"/>
      <c r="H715" s="42"/>
    </row>
    <row r="716" spans="1:8" ht="13" x14ac:dyDescent="0.3">
      <c r="A716" s="169"/>
      <c r="B716" s="154" t="s">
        <v>1239</v>
      </c>
      <c r="C716" s="155"/>
      <c r="D716" s="53" t="s">
        <v>1240</v>
      </c>
      <c r="E716" s="54">
        <v>2</v>
      </c>
      <c r="F716" s="172">
        <v>606.17999999999995</v>
      </c>
      <c r="G716" s="172"/>
      <c r="H716" s="42"/>
    </row>
    <row r="717" spans="1:8" ht="13" x14ac:dyDescent="0.3">
      <c r="A717" s="170"/>
      <c r="B717" s="154" t="s">
        <v>688</v>
      </c>
      <c r="C717" s="155"/>
      <c r="D717" s="53" t="s">
        <v>1241</v>
      </c>
      <c r="E717" s="54">
        <v>1</v>
      </c>
      <c r="F717" s="172">
        <v>2257.7899999999995</v>
      </c>
      <c r="G717" s="172"/>
      <c r="H717" s="42"/>
    </row>
    <row r="718" spans="1:8" ht="13" x14ac:dyDescent="0.3">
      <c r="A718" s="166" t="s">
        <v>693</v>
      </c>
      <c r="B718" s="167"/>
      <c r="C718" s="167"/>
      <c r="D718" s="167"/>
      <c r="E718" s="52">
        <f>SUM(E719:E730)</f>
        <v>88</v>
      </c>
      <c r="F718" s="138">
        <f>SUM(F719:G730)</f>
        <v>93675.18</v>
      </c>
      <c r="G718" s="139"/>
      <c r="H718" s="42"/>
    </row>
    <row r="719" spans="1:8" ht="13" x14ac:dyDescent="0.3">
      <c r="A719" s="168">
        <v>10</v>
      </c>
      <c r="B719" s="154" t="s">
        <v>1242</v>
      </c>
      <c r="C719" s="155"/>
      <c r="D719" s="48" t="s">
        <v>1243</v>
      </c>
      <c r="E719" s="54">
        <v>1</v>
      </c>
      <c r="F719" s="172">
        <v>1848</v>
      </c>
      <c r="G719" s="172"/>
      <c r="H719" s="42"/>
    </row>
    <row r="720" spans="1:8" ht="13" x14ac:dyDescent="0.3">
      <c r="A720" s="169"/>
      <c r="B720" s="154" t="s">
        <v>1244</v>
      </c>
      <c r="C720" s="155"/>
      <c r="D720" s="48" t="s">
        <v>1245</v>
      </c>
      <c r="E720" s="54">
        <v>1</v>
      </c>
      <c r="F720" s="172">
        <v>371.4</v>
      </c>
      <c r="G720" s="172"/>
      <c r="H720" s="42"/>
    </row>
    <row r="721" spans="1:8" ht="13" x14ac:dyDescent="0.3">
      <c r="A721" s="169"/>
      <c r="B721" s="154" t="s">
        <v>1246</v>
      </c>
      <c r="C721" s="155"/>
      <c r="D721" s="48" t="s">
        <v>1247</v>
      </c>
      <c r="E721" s="54">
        <v>2</v>
      </c>
      <c r="F721" s="172">
        <v>8032.56</v>
      </c>
      <c r="G721" s="172"/>
      <c r="H721" s="42"/>
    </row>
    <row r="722" spans="1:8" ht="13" x14ac:dyDescent="0.3">
      <c r="A722" s="169"/>
      <c r="B722" s="154" t="s">
        <v>1248</v>
      </c>
      <c r="C722" s="155"/>
      <c r="D722" s="48" t="s">
        <v>1249</v>
      </c>
      <c r="E722" s="54">
        <v>1</v>
      </c>
      <c r="F722" s="172">
        <v>11788.75</v>
      </c>
      <c r="G722" s="172"/>
      <c r="H722" s="42"/>
    </row>
    <row r="723" spans="1:8" ht="13" x14ac:dyDescent="0.3">
      <c r="A723" s="169"/>
      <c r="B723" s="44" t="s">
        <v>1250</v>
      </c>
      <c r="C723" s="45"/>
      <c r="D723" s="48" t="s">
        <v>1251</v>
      </c>
      <c r="E723" s="54">
        <v>1</v>
      </c>
      <c r="F723" s="172">
        <v>39.28</v>
      </c>
      <c r="G723" s="172"/>
      <c r="H723" s="42"/>
    </row>
    <row r="724" spans="1:8" ht="13" x14ac:dyDescent="0.3">
      <c r="A724" s="169"/>
      <c r="B724" s="154" t="s">
        <v>1252</v>
      </c>
      <c r="C724" s="155"/>
      <c r="D724" s="46" t="s">
        <v>1253</v>
      </c>
      <c r="E724" s="54">
        <v>12</v>
      </c>
      <c r="F724" s="172">
        <v>26953.389999999996</v>
      </c>
      <c r="G724" s="172"/>
      <c r="H724" s="42"/>
    </row>
    <row r="725" spans="1:8" ht="13" x14ac:dyDescent="0.3">
      <c r="A725" s="169"/>
      <c r="B725" s="154" t="s">
        <v>1254</v>
      </c>
      <c r="C725" s="155"/>
      <c r="D725" s="46" t="s">
        <v>1255</v>
      </c>
      <c r="E725" s="54">
        <v>1</v>
      </c>
      <c r="F725" s="172">
        <v>291.18</v>
      </c>
      <c r="G725" s="172"/>
      <c r="H725" s="42"/>
    </row>
    <row r="726" spans="1:8" ht="13" x14ac:dyDescent="0.3">
      <c r="A726" s="169"/>
      <c r="B726" s="154" t="s">
        <v>1256</v>
      </c>
      <c r="C726" s="155"/>
      <c r="D726" s="48" t="s">
        <v>1257</v>
      </c>
      <c r="E726" s="54">
        <v>1</v>
      </c>
      <c r="F726" s="172">
        <v>2815.5</v>
      </c>
      <c r="G726" s="172"/>
      <c r="H726" s="42"/>
    </row>
    <row r="727" spans="1:8" ht="13" x14ac:dyDescent="0.3">
      <c r="A727" s="169"/>
      <c r="B727" s="154" t="s">
        <v>1258</v>
      </c>
      <c r="C727" s="155"/>
      <c r="D727" s="46" t="s">
        <v>1259</v>
      </c>
      <c r="E727" s="54">
        <v>1</v>
      </c>
      <c r="F727" s="172">
        <v>135.80000000000001</v>
      </c>
      <c r="G727" s="172"/>
      <c r="H727" s="42"/>
    </row>
    <row r="728" spans="1:8" ht="13" x14ac:dyDescent="0.3">
      <c r="A728" s="169"/>
      <c r="B728" s="154" t="s">
        <v>1260</v>
      </c>
      <c r="C728" s="155"/>
      <c r="D728" s="62" t="s">
        <v>1261</v>
      </c>
      <c r="E728" s="54">
        <v>65</v>
      </c>
      <c r="F728" s="172">
        <v>40397.590000000004</v>
      </c>
      <c r="G728" s="172"/>
      <c r="H728" s="42"/>
    </row>
    <row r="729" spans="1:8" ht="13" x14ac:dyDescent="0.3">
      <c r="A729" s="169"/>
      <c r="B729" s="154" t="s">
        <v>1262</v>
      </c>
      <c r="C729" s="155"/>
      <c r="D729" s="62" t="s">
        <v>1263</v>
      </c>
      <c r="E729" s="54">
        <v>1</v>
      </c>
      <c r="F729" s="172">
        <v>256.98</v>
      </c>
      <c r="G729" s="172"/>
      <c r="H729" s="42"/>
    </row>
    <row r="730" spans="1:8" ht="13" x14ac:dyDescent="0.3">
      <c r="A730" s="170"/>
      <c r="B730" s="154" t="s">
        <v>1264</v>
      </c>
      <c r="C730" s="155"/>
      <c r="D730" s="62" t="s">
        <v>1265</v>
      </c>
      <c r="E730" s="54">
        <v>1</v>
      </c>
      <c r="F730" s="172">
        <v>744.75000000000011</v>
      </c>
      <c r="G730" s="172"/>
      <c r="H730" s="42"/>
    </row>
    <row r="731" spans="1:8" ht="13" x14ac:dyDescent="0.3">
      <c r="A731" s="173" t="s">
        <v>1266</v>
      </c>
      <c r="B731" s="173"/>
      <c r="C731" s="173"/>
      <c r="D731" s="173"/>
      <c r="E731" s="50">
        <f>SUM(E732:E745)</f>
        <v>55</v>
      </c>
      <c r="F731" s="156">
        <f>SUM(F732:G745)</f>
        <v>246840.08</v>
      </c>
      <c r="G731" s="156"/>
      <c r="H731" s="42"/>
    </row>
    <row r="732" spans="1:8" ht="13" x14ac:dyDescent="0.3">
      <c r="A732" s="168">
        <v>11</v>
      </c>
      <c r="B732" s="154" t="s">
        <v>1267</v>
      </c>
      <c r="C732" s="155"/>
      <c r="D732" s="53" t="s">
        <v>1268</v>
      </c>
      <c r="E732" s="63">
        <v>3</v>
      </c>
      <c r="F732" s="160">
        <v>5112.32</v>
      </c>
      <c r="G732" s="161"/>
      <c r="H732" s="42"/>
    </row>
    <row r="733" spans="1:8" ht="13" x14ac:dyDescent="0.3">
      <c r="A733" s="169"/>
      <c r="B733" s="154" t="s">
        <v>1269</v>
      </c>
      <c r="C733" s="155"/>
      <c r="D733" s="53" t="s">
        <v>1270</v>
      </c>
      <c r="E733" s="63">
        <v>1</v>
      </c>
      <c r="F733" s="160">
        <v>2469.0300000000002</v>
      </c>
      <c r="G733" s="161"/>
      <c r="H733" s="42"/>
    </row>
    <row r="734" spans="1:8" ht="13" x14ac:dyDescent="0.3">
      <c r="A734" s="169"/>
      <c r="B734" s="154" t="s">
        <v>1271</v>
      </c>
      <c r="C734" s="155"/>
      <c r="D734" s="53" t="s">
        <v>1272</v>
      </c>
      <c r="E734" s="63">
        <v>2</v>
      </c>
      <c r="F734" s="160">
        <v>5915.7800000000007</v>
      </c>
      <c r="G734" s="161"/>
      <c r="H734" s="42"/>
    </row>
    <row r="735" spans="1:8" ht="13" x14ac:dyDescent="0.3">
      <c r="A735" s="169"/>
      <c r="B735" s="154" t="s">
        <v>1273</v>
      </c>
      <c r="C735" s="155"/>
      <c r="D735" s="53" t="s">
        <v>1274</v>
      </c>
      <c r="E735" s="63">
        <v>2</v>
      </c>
      <c r="F735" s="160">
        <v>12698.140000000001</v>
      </c>
      <c r="G735" s="161"/>
      <c r="H735" s="42"/>
    </row>
    <row r="736" spans="1:8" ht="13" x14ac:dyDescent="0.3">
      <c r="A736" s="169"/>
      <c r="B736" s="154" t="s">
        <v>749</v>
      </c>
      <c r="C736" s="155"/>
      <c r="D736" s="53" t="s">
        <v>1275</v>
      </c>
      <c r="E736" s="63">
        <v>19</v>
      </c>
      <c r="F736" s="160">
        <v>123650.80000000002</v>
      </c>
      <c r="G736" s="161"/>
      <c r="H736" s="42"/>
    </row>
    <row r="737" spans="1:8" ht="13" x14ac:dyDescent="0.3">
      <c r="A737" s="169"/>
      <c r="B737" s="154" t="s">
        <v>752</v>
      </c>
      <c r="C737" s="155"/>
      <c r="D737" s="53" t="s">
        <v>1276</v>
      </c>
      <c r="E737" s="63">
        <v>13</v>
      </c>
      <c r="F737" s="160">
        <v>75478.880000000019</v>
      </c>
      <c r="G737" s="161"/>
      <c r="H737" s="42"/>
    </row>
    <row r="738" spans="1:8" ht="13" x14ac:dyDescent="0.3">
      <c r="A738" s="169"/>
      <c r="B738" s="154" t="s">
        <v>755</v>
      </c>
      <c r="C738" s="155"/>
      <c r="D738" s="53" t="s">
        <v>1277</v>
      </c>
      <c r="E738" s="63">
        <v>1</v>
      </c>
      <c r="F738" s="160">
        <v>1781.55</v>
      </c>
      <c r="G738" s="161"/>
      <c r="H738" s="42"/>
    </row>
    <row r="739" spans="1:8" ht="13" x14ac:dyDescent="0.3">
      <c r="A739" s="169"/>
      <c r="B739" s="154" t="s">
        <v>758</v>
      </c>
      <c r="C739" s="155"/>
      <c r="D739" s="46" t="s">
        <v>1278</v>
      </c>
      <c r="E739" s="63">
        <v>1</v>
      </c>
      <c r="F739" s="160">
        <v>906.83</v>
      </c>
      <c r="G739" s="161"/>
      <c r="H739" s="42"/>
    </row>
    <row r="740" spans="1:8" ht="13" x14ac:dyDescent="0.3">
      <c r="A740" s="169"/>
      <c r="B740" s="154" t="s">
        <v>761</v>
      </c>
      <c r="C740" s="155"/>
      <c r="D740" s="46" t="s">
        <v>1279</v>
      </c>
      <c r="E740" s="63">
        <v>4</v>
      </c>
      <c r="F740" s="160">
        <v>2966.15</v>
      </c>
      <c r="G740" s="161"/>
      <c r="H740" s="42"/>
    </row>
    <row r="741" spans="1:8" ht="13" x14ac:dyDescent="0.3">
      <c r="A741" s="169"/>
      <c r="B741" s="154" t="s">
        <v>1280</v>
      </c>
      <c r="C741" s="155"/>
      <c r="D741" s="53" t="s">
        <v>1281</v>
      </c>
      <c r="E741" s="63">
        <v>1</v>
      </c>
      <c r="F741" s="160">
        <v>796.0100000000001</v>
      </c>
      <c r="G741" s="161"/>
      <c r="H741" s="42"/>
    </row>
    <row r="742" spans="1:8" ht="13" x14ac:dyDescent="0.3">
      <c r="A742" s="169"/>
      <c r="B742" s="154" t="s">
        <v>779</v>
      </c>
      <c r="C742" s="155"/>
      <c r="D742" s="62" t="s">
        <v>1282</v>
      </c>
      <c r="E742" s="63">
        <v>1</v>
      </c>
      <c r="F742" s="160">
        <v>684.9</v>
      </c>
      <c r="G742" s="161"/>
      <c r="H742" s="42"/>
    </row>
    <row r="743" spans="1:8" ht="13" x14ac:dyDescent="0.3">
      <c r="A743" s="169"/>
      <c r="B743" s="154" t="s">
        <v>1283</v>
      </c>
      <c r="C743" s="155"/>
      <c r="D743" s="62" t="s">
        <v>1284</v>
      </c>
      <c r="E743" s="63">
        <v>4</v>
      </c>
      <c r="F743" s="160">
        <v>4326.37</v>
      </c>
      <c r="G743" s="161"/>
      <c r="H743" s="42"/>
    </row>
    <row r="744" spans="1:8" ht="13" x14ac:dyDescent="0.3">
      <c r="A744" s="169"/>
      <c r="B744" s="165" t="s">
        <v>1285</v>
      </c>
      <c r="C744" s="165"/>
      <c r="D744" s="62" t="s">
        <v>1286</v>
      </c>
      <c r="E744" s="63">
        <v>1</v>
      </c>
      <c r="F744" s="160">
        <v>3535.3900000000003</v>
      </c>
      <c r="G744" s="161"/>
      <c r="H744" s="42"/>
    </row>
    <row r="745" spans="1:8" ht="13" x14ac:dyDescent="0.3">
      <c r="A745" s="170"/>
      <c r="B745" s="154" t="s">
        <v>1287</v>
      </c>
      <c r="C745" s="155"/>
      <c r="D745" s="46" t="s">
        <v>1288</v>
      </c>
      <c r="E745" s="63">
        <v>2</v>
      </c>
      <c r="F745" s="160">
        <v>6517.93</v>
      </c>
      <c r="G745" s="161"/>
      <c r="H745" s="42"/>
    </row>
    <row r="746" spans="1:8" ht="13" x14ac:dyDescent="0.3">
      <c r="A746" s="64" t="s">
        <v>1289</v>
      </c>
      <c r="B746" s="55"/>
      <c r="C746" s="56"/>
      <c r="D746" s="56"/>
      <c r="E746" s="52">
        <f>SUM(E747:E747)</f>
        <v>1</v>
      </c>
      <c r="F746" s="138">
        <f>SUM(F747:G747)</f>
        <v>67.44</v>
      </c>
      <c r="G746" s="139"/>
      <c r="H746" s="42"/>
    </row>
    <row r="747" spans="1:8" ht="13" x14ac:dyDescent="0.3">
      <c r="A747" s="58">
        <v>12</v>
      </c>
      <c r="B747" s="165" t="s">
        <v>1290</v>
      </c>
      <c r="C747" s="165"/>
      <c r="D747" s="53" t="s">
        <v>1291</v>
      </c>
      <c r="E747" s="54">
        <v>1</v>
      </c>
      <c r="F747" s="172">
        <v>67.44</v>
      </c>
      <c r="G747" s="171"/>
      <c r="H747" s="42"/>
    </row>
    <row r="748" spans="1:8" ht="13" x14ac:dyDescent="0.3">
      <c r="A748" s="64" t="s">
        <v>788</v>
      </c>
      <c r="B748" s="55"/>
      <c r="C748" s="56"/>
      <c r="D748" s="56"/>
      <c r="E748" s="52">
        <f>SUM(E749:E764)</f>
        <v>64</v>
      </c>
      <c r="F748" s="138">
        <f>SUM(F749:G764)</f>
        <v>111489.93999999999</v>
      </c>
      <c r="G748" s="139"/>
      <c r="H748" s="42"/>
    </row>
    <row r="749" spans="1:8" ht="13" x14ac:dyDescent="0.3">
      <c r="A749" s="168">
        <v>13</v>
      </c>
      <c r="B749" s="154" t="s">
        <v>1292</v>
      </c>
      <c r="C749" s="155"/>
      <c r="D749" s="62" t="s">
        <v>1293</v>
      </c>
      <c r="E749" s="54">
        <v>7</v>
      </c>
      <c r="F749" s="160">
        <v>4894.8</v>
      </c>
      <c r="G749" s="161"/>
      <c r="H749" s="42"/>
    </row>
    <row r="750" spans="1:8" ht="13" x14ac:dyDescent="0.3">
      <c r="A750" s="169"/>
      <c r="B750" s="154" t="s">
        <v>1294</v>
      </c>
      <c r="C750" s="155"/>
      <c r="D750" s="62" t="s">
        <v>1295</v>
      </c>
      <c r="E750" s="54">
        <v>2</v>
      </c>
      <c r="F750" s="160">
        <v>3307.36</v>
      </c>
      <c r="G750" s="161"/>
      <c r="H750" s="42"/>
    </row>
    <row r="751" spans="1:8" ht="13" x14ac:dyDescent="0.3">
      <c r="A751" s="169"/>
      <c r="B751" s="154" t="s">
        <v>1296</v>
      </c>
      <c r="C751" s="155"/>
      <c r="D751" s="62" t="s">
        <v>1297</v>
      </c>
      <c r="E751" s="54">
        <v>2</v>
      </c>
      <c r="F751" s="160">
        <v>342.78000000000003</v>
      </c>
      <c r="G751" s="161"/>
      <c r="H751" s="42"/>
    </row>
    <row r="752" spans="1:8" ht="13" x14ac:dyDescent="0.3">
      <c r="A752" s="169"/>
      <c r="B752" s="44" t="s">
        <v>1298</v>
      </c>
      <c r="C752" s="45"/>
      <c r="D752" s="62" t="s">
        <v>1299</v>
      </c>
      <c r="E752" s="54">
        <v>3</v>
      </c>
      <c r="F752" s="160">
        <v>1329.5899999999997</v>
      </c>
      <c r="G752" s="161"/>
      <c r="H752" s="42"/>
    </row>
    <row r="753" spans="1:8" ht="13" x14ac:dyDescent="0.3">
      <c r="A753" s="169"/>
      <c r="B753" s="154" t="s">
        <v>1300</v>
      </c>
      <c r="C753" s="155"/>
      <c r="D753" s="62" t="s">
        <v>1301</v>
      </c>
      <c r="E753" s="54">
        <v>1</v>
      </c>
      <c r="F753" s="160">
        <v>12.36</v>
      </c>
      <c r="G753" s="161"/>
      <c r="H753" s="42"/>
    </row>
    <row r="754" spans="1:8" ht="13" x14ac:dyDescent="0.3">
      <c r="A754" s="169"/>
      <c r="B754" s="154" t="s">
        <v>1302</v>
      </c>
      <c r="C754" s="155"/>
      <c r="D754" s="46" t="s">
        <v>1303</v>
      </c>
      <c r="E754" s="54">
        <v>1</v>
      </c>
      <c r="F754" s="160">
        <v>4671.82</v>
      </c>
      <c r="G754" s="161"/>
      <c r="H754" s="42"/>
    </row>
    <row r="755" spans="1:8" ht="13" x14ac:dyDescent="0.3">
      <c r="A755" s="169"/>
      <c r="B755" s="154" t="s">
        <v>1304</v>
      </c>
      <c r="C755" s="155"/>
      <c r="D755" s="46" t="s">
        <v>1305</v>
      </c>
      <c r="E755" s="54">
        <v>1</v>
      </c>
      <c r="F755" s="160">
        <v>170.25</v>
      </c>
      <c r="G755" s="161"/>
      <c r="H755" s="42"/>
    </row>
    <row r="756" spans="1:8" ht="13" x14ac:dyDescent="0.3">
      <c r="A756" s="169"/>
      <c r="B756" s="154" t="s">
        <v>1306</v>
      </c>
      <c r="C756" s="155"/>
      <c r="D756" s="46" t="s">
        <v>1307</v>
      </c>
      <c r="E756" s="54">
        <v>13</v>
      </c>
      <c r="F756" s="160">
        <v>84608.359999999986</v>
      </c>
      <c r="G756" s="161"/>
      <c r="H756" s="42"/>
    </row>
    <row r="757" spans="1:8" ht="13" x14ac:dyDescent="0.3">
      <c r="A757" s="169"/>
      <c r="B757" s="154" t="s">
        <v>1308</v>
      </c>
      <c r="C757" s="155"/>
      <c r="D757" s="46" t="s">
        <v>1309</v>
      </c>
      <c r="E757" s="54">
        <v>1</v>
      </c>
      <c r="F757" s="160">
        <v>1221.01</v>
      </c>
      <c r="G757" s="161"/>
      <c r="H757" s="42"/>
    </row>
    <row r="758" spans="1:8" ht="13" x14ac:dyDescent="0.3">
      <c r="A758" s="169"/>
      <c r="B758" s="154" t="s">
        <v>1310</v>
      </c>
      <c r="C758" s="155"/>
      <c r="D758" s="46" t="s">
        <v>1311</v>
      </c>
      <c r="E758" s="54">
        <v>1</v>
      </c>
      <c r="F758" s="160">
        <v>5330.75</v>
      </c>
      <c r="G758" s="161"/>
      <c r="H758" s="42"/>
    </row>
    <row r="759" spans="1:8" ht="13" x14ac:dyDescent="0.3">
      <c r="A759" s="169"/>
      <c r="B759" s="154" t="s">
        <v>1312</v>
      </c>
      <c r="C759" s="155"/>
      <c r="D759" s="46" t="s">
        <v>1313</v>
      </c>
      <c r="E759" s="54">
        <v>2</v>
      </c>
      <c r="F759" s="160">
        <v>1328.3000000000002</v>
      </c>
      <c r="G759" s="161"/>
      <c r="H759" s="42"/>
    </row>
    <row r="760" spans="1:8" ht="13" x14ac:dyDescent="0.3">
      <c r="A760" s="169"/>
      <c r="B760" s="154" t="s">
        <v>1314</v>
      </c>
      <c r="C760" s="155"/>
      <c r="D760" s="46" t="s">
        <v>1315</v>
      </c>
      <c r="E760" s="54">
        <v>3</v>
      </c>
      <c r="F760" s="160">
        <v>1646.3899999999999</v>
      </c>
      <c r="G760" s="161"/>
      <c r="H760" s="42"/>
    </row>
    <row r="761" spans="1:8" ht="13" x14ac:dyDescent="0.3">
      <c r="A761" s="169"/>
      <c r="B761" s="154" t="s">
        <v>794</v>
      </c>
      <c r="C761" s="155"/>
      <c r="D761" s="46" t="s">
        <v>1316</v>
      </c>
      <c r="E761" s="54">
        <v>20</v>
      </c>
      <c r="F761" s="160">
        <v>1464.8300000000002</v>
      </c>
      <c r="G761" s="161"/>
      <c r="H761" s="42"/>
    </row>
    <row r="762" spans="1:8" ht="13" x14ac:dyDescent="0.3">
      <c r="A762" s="169"/>
      <c r="B762" s="154" t="s">
        <v>1317</v>
      </c>
      <c r="C762" s="155"/>
      <c r="D762" s="46" t="s">
        <v>1318</v>
      </c>
      <c r="E762" s="54">
        <v>2</v>
      </c>
      <c r="F762" s="160">
        <v>124.37</v>
      </c>
      <c r="G762" s="161"/>
      <c r="H762" s="42"/>
    </row>
    <row r="763" spans="1:8" ht="13" x14ac:dyDescent="0.3">
      <c r="A763" s="169"/>
      <c r="B763" s="154" t="s">
        <v>1319</v>
      </c>
      <c r="C763" s="155"/>
      <c r="D763" s="46" t="s">
        <v>1320</v>
      </c>
      <c r="E763" s="54">
        <v>4</v>
      </c>
      <c r="F763" s="160">
        <v>886.31000000000006</v>
      </c>
      <c r="G763" s="161"/>
      <c r="H763" s="42"/>
    </row>
    <row r="764" spans="1:8" ht="13" x14ac:dyDescent="0.3">
      <c r="A764" s="170"/>
      <c r="B764" s="154" t="s">
        <v>1321</v>
      </c>
      <c r="C764" s="155"/>
      <c r="D764" s="46" t="s">
        <v>1322</v>
      </c>
      <c r="E764" s="54">
        <v>1</v>
      </c>
      <c r="F764" s="160">
        <v>150.66</v>
      </c>
      <c r="G764" s="161"/>
      <c r="H764" s="42"/>
    </row>
    <row r="765" spans="1:8" ht="13" x14ac:dyDescent="0.3">
      <c r="A765" s="173" t="s">
        <v>800</v>
      </c>
      <c r="B765" s="173"/>
      <c r="C765" s="173"/>
      <c r="D765" s="173"/>
      <c r="E765" s="50">
        <f>SUM(E766:E787)</f>
        <v>387</v>
      </c>
      <c r="F765" s="138">
        <f>SUM(F766:F787)</f>
        <v>581449.60999999987</v>
      </c>
      <c r="G765" s="139">
        <f t="shared" ref="G765" si="12">SUM(G767:G787)</f>
        <v>0</v>
      </c>
      <c r="H765" s="42"/>
    </row>
    <row r="766" spans="1:8" ht="13" x14ac:dyDescent="0.3">
      <c r="A766" s="168">
        <v>14</v>
      </c>
      <c r="B766" s="154" t="s">
        <v>1323</v>
      </c>
      <c r="C766" s="155"/>
      <c r="D766" s="46" t="s">
        <v>1324</v>
      </c>
      <c r="E766" s="63">
        <v>1</v>
      </c>
      <c r="F766" s="160">
        <v>741.3</v>
      </c>
      <c r="G766" s="161"/>
      <c r="H766" s="42"/>
    </row>
    <row r="767" spans="1:8" ht="13" x14ac:dyDescent="0.3">
      <c r="A767" s="169"/>
      <c r="B767" s="154" t="s">
        <v>1325</v>
      </c>
      <c r="C767" s="155"/>
      <c r="D767" s="46" t="s">
        <v>1326</v>
      </c>
      <c r="E767" s="63">
        <v>2</v>
      </c>
      <c r="F767" s="160">
        <v>4010.1000000000004</v>
      </c>
      <c r="G767" s="161"/>
      <c r="H767" s="42"/>
    </row>
    <row r="768" spans="1:8" ht="13" x14ac:dyDescent="0.3">
      <c r="A768" s="169"/>
      <c r="B768" s="154" t="s">
        <v>1327</v>
      </c>
      <c r="C768" s="155"/>
      <c r="D768" s="46" t="s">
        <v>1328</v>
      </c>
      <c r="E768" s="63">
        <v>1</v>
      </c>
      <c r="F768" s="160">
        <v>454.72</v>
      </c>
      <c r="G768" s="161"/>
      <c r="H768" s="42"/>
    </row>
    <row r="769" spans="1:8" ht="13" x14ac:dyDescent="0.3">
      <c r="A769" s="169"/>
      <c r="B769" s="154" t="s">
        <v>806</v>
      </c>
      <c r="C769" s="155"/>
      <c r="D769" s="46" t="s">
        <v>807</v>
      </c>
      <c r="E769" s="63">
        <v>5</v>
      </c>
      <c r="F769" s="160">
        <v>1159.44</v>
      </c>
      <c r="G769" s="161"/>
      <c r="H769" s="42"/>
    </row>
    <row r="770" spans="1:8" ht="13" x14ac:dyDescent="0.3">
      <c r="A770" s="169"/>
      <c r="B770" s="154" t="s">
        <v>1329</v>
      </c>
      <c r="C770" s="155"/>
      <c r="D770" s="46" t="s">
        <v>1330</v>
      </c>
      <c r="E770" s="63">
        <v>2</v>
      </c>
      <c r="F770" s="160">
        <v>2210.87</v>
      </c>
      <c r="G770" s="161"/>
      <c r="H770" s="42"/>
    </row>
    <row r="771" spans="1:8" ht="13" x14ac:dyDescent="0.3">
      <c r="A771" s="169"/>
      <c r="B771" s="154" t="s">
        <v>857</v>
      </c>
      <c r="C771" s="155"/>
      <c r="D771" s="46" t="s">
        <v>1331</v>
      </c>
      <c r="E771" s="63">
        <v>3</v>
      </c>
      <c r="F771" s="160">
        <v>548.65</v>
      </c>
      <c r="G771" s="161"/>
      <c r="H771" s="42"/>
    </row>
    <row r="772" spans="1:8" ht="13" x14ac:dyDescent="0.3">
      <c r="A772" s="169"/>
      <c r="B772" s="154" t="s">
        <v>1332</v>
      </c>
      <c r="C772" s="155"/>
      <c r="D772" s="46" t="s">
        <v>1333</v>
      </c>
      <c r="E772" s="63">
        <v>10</v>
      </c>
      <c r="F772" s="160">
        <v>85396.979999999981</v>
      </c>
      <c r="G772" s="161"/>
      <c r="H772" s="42"/>
    </row>
    <row r="773" spans="1:8" ht="13" x14ac:dyDescent="0.3">
      <c r="A773" s="169"/>
      <c r="B773" s="154" t="s">
        <v>1334</v>
      </c>
      <c r="C773" s="155"/>
      <c r="D773" s="46" t="s">
        <v>1335</v>
      </c>
      <c r="E773" s="63">
        <v>3</v>
      </c>
      <c r="F773" s="160">
        <v>1629.21</v>
      </c>
      <c r="G773" s="161"/>
      <c r="H773" s="42"/>
    </row>
    <row r="774" spans="1:8" ht="13" x14ac:dyDescent="0.3">
      <c r="A774" s="169"/>
      <c r="B774" s="154" t="s">
        <v>823</v>
      </c>
      <c r="C774" s="155"/>
      <c r="D774" s="46" t="s">
        <v>1336</v>
      </c>
      <c r="E774" s="63">
        <v>235</v>
      </c>
      <c r="F774" s="160">
        <v>253835.49999999983</v>
      </c>
      <c r="G774" s="161"/>
      <c r="H774" s="42"/>
    </row>
    <row r="775" spans="1:8" ht="13" x14ac:dyDescent="0.3">
      <c r="A775" s="169"/>
      <c r="B775" s="154" t="s">
        <v>1337</v>
      </c>
      <c r="C775" s="155"/>
      <c r="D775" s="46" t="s">
        <v>1338</v>
      </c>
      <c r="E775" s="63">
        <v>2</v>
      </c>
      <c r="F775" s="160">
        <v>1276.9100000000003</v>
      </c>
      <c r="G775" s="161"/>
      <c r="H775" s="42"/>
    </row>
    <row r="776" spans="1:8" ht="13" x14ac:dyDescent="0.3">
      <c r="A776" s="169"/>
      <c r="B776" s="154" t="s">
        <v>1339</v>
      </c>
      <c r="C776" s="155"/>
      <c r="D776" s="53" t="s">
        <v>1340</v>
      </c>
      <c r="E776" s="63">
        <v>50</v>
      </c>
      <c r="F776" s="160">
        <v>89704.669999999955</v>
      </c>
      <c r="G776" s="161"/>
      <c r="H776" s="42"/>
    </row>
    <row r="777" spans="1:8" ht="13" x14ac:dyDescent="0.3">
      <c r="A777" s="169"/>
      <c r="B777" s="154" t="s">
        <v>879</v>
      </c>
      <c r="C777" s="155"/>
      <c r="D777" s="46" t="s">
        <v>1341</v>
      </c>
      <c r="E777" s="63">
        <v>1</v>
      </c>
      <c r="F777" s="160">
        <v>11760.75</v>
      </c>
      <c r="G777" s="161"/>
      <c r="H777" s="42"/>
    </row>
    <row r="778" spans="1:8" ht="13" x14ac:dyDescent="0.3">
      <c r="A778" s="169"/>
      <c r="B778" s="154" t="s">
        <v>882</v>
      </c>
      <c r="C778" s="155"/>
      <c r="D778" s="46" t="s">
        <v>1342</v>
      </c>
      <c r="E778" s="63">
        <v>1</v>
      </c>
      <c r="F778" s="160">
        <v>5205.8400000000011</v>
      </c>
      <c r="G778" s="161"/>
      <c r="H778" s="42"/>
    </row>
    <row r="779" spans="1:8" ht="13" x14ac:dyDescent="0.3">
      <c r="A779" s="169"/>
      <c r="B779" s="154" t="s">
        <v>1343</v>
      </c>
      <c r="C779" s="155"/>
      <c r="D779" s="46" t="s">
        <v>1344</v>
      </c>
      <c r="E779" s="63">
        <v>5</v>
      </c>
      <c r="F779" s="160">
        <v>69930.95</v>
      </c>
      <c r="G779" s="161"/>
      <c r="H779" s="42"/>
    </row>
    <row r="780" spans="1:8" ht="13" x14ac:dyDescent="0.3">
      <c r="A780" s="169"/>
      <c r="B780" s="154" t="s">
        <v>835</v>
      </c>
      <c r="C780" s="155"/>
      <c r="D780" s="46" t="s">
        <v>1345</v>
      </c>
      <c r="E780" s="63">
        <v>4</v>
      </c>
      <c r="F780" s="160">
        <v>795.68000000000006</v>
      </c>
      <c r="G780" s="161"/>
      <c r="H780" s="42"/>
    </row>
    <row r="781" spans="1:8" ht="13" x14ac:dyDescent="0.3">
      <c r="A781" s="169"/>
      <c r="B781" s="154" t="s">
        <v>1346</v>
      </c>
      <c r="C781" s="155"/>
      <c r="D781" s="53" t="s">
        <v>1347</v>
      </c>
      <c r="E781" s="63">
        <v>28</v>
      </c>
      <c r="F781" s="160">
        <v>15622.11</v>
      </c>
      <c r="G781" s="161"/>
      <c r="H781" s="42"/>
    </row>
    <row r="782" spans="1:8" ht="13" x14ac:dyDescent="0.3">
      <c r="A782" s="169"/>
      <c r="B782" s="154" t="s">
        <v>1348</v>
      </c>
      <c r="C782" s="155"/>
      <c r="D782" s="46" t="s">
        <v>1349</v>
      </c>
      <c r="E782" s="63">
        <v>1</v>
      </c>
      <c r="F782" s="160">
        <v>811.76</v>
      </c>
      <c r="G782" s="161"/>
      <c r="H782" s="42"/>
    </row>
    <row r="783" spans="1:8" ht="13" x14ac:dyDescent="0.3">
      <c r="A783" s="169"/>
      <c r="B783" s="154" t="s">
        <v>1350</v>
      </c>
      <c r="C783" s="155"/>
      <c r="D783" s="53" t="s">
        <v>1351</v>
      </c>
      <c r="E783" s="63">
        <v>2</v>
      </c>
      <c r="F783" s="160">
        <v>12067.17</v>
      </c>
      <c r="G783" s="161"/>
      <c r="H783" s="42"/>
    </row>
    <row r="784" spans="1:8" ht="13" x14ac:dyDescent="0.3">
      <c r="A784" s="169"/>
      <c r="B784" s="154" t="s">
        <v>1352</v>
      </c>
      <c r="C784" s="155"/>
      <c r="D784" s="46" t="s">
        <v>1353</v>
      </c>
      <c r="E784" s="63">
        <v>2</v>
      </c>
      <c r="F784" s="160">
        <v>726.68000000000006</v>
      </c>
      <c r="G784" s="161"/>
      <c r="H784" s="42"/>
    </row>
    <row r="785" spans="1:8" ht="13" x14ac:dyDescent="0.3">
      <c r="A785" s="169"/>
      <c r="B785" s="154" t="s">
        <v>1354</v>
      </c>
      <c r="C785" s="155"/>
      <c r="D785" s="46" t="s">
        <v>1355</v>
      </c>
      <c r="E785" s="63">
        <v>1</v>
      </c>
      <c r="F785" s="160">
        <v>3358.5199999999995</v>
      </c>
      <c r="G785" s="161"/>
      <c r="H785" s="42"/>
    </row>
    <row r="786" spans="1:8" ht="13" x14ac:dyDescent="0.3">
      <c r="A786" s="169"/>
      <c r="B786" s="154" t="s">
        <v>1356</v>
      </c>
      <c r="C786" s="155"/>
      <c r="D786" s="46" t="s">
        <v>1357</v>
      </c>
      <c r="E786" s="63">
        <v>1</v>
      </c>
      <c r="F786" s="160">
        <v>1421.0700000000002</v>
      </c>
      <c r="G786" s="161"/>
      <c r="H786" s="42"/>
    </row>
    <row r="787" spans="1:8" ht="13" x14ac:dyDescent="0.3">
      <c r="A787" s="170"/>
      <c r="B787" s="154" t="s">
        <v>891</v>
      </c>
      <c r="C787" s="155"/>
      <c r="D787" s="46" t="s">
        <v>1358</v>
      </c>
      <c r="E787" s="63">
        <v>27</v>
      </c>
      <c r="F787" s="160">
        <v>18780.730000000003</v>
      </c>
      <c r="G787" s="161"/>
      <c r="H787" s="42"/>
    </row>
    <row r="788" spans="1:8" ht="13" x14ac:dyDescent="0.3">
      <c r="A788" s="166" t="s">
        <v>894</v>
      </c>
      <c r="B788" s="167"/>
      <c r="C788" s="167"/>
      <c r="D788" s="167"/>
      <c r="E788" s="50">
        <f>SUM(E789:E789)</f>
        <v>1</v>
      </c>
      <c r="F788" s="138">
        <f>SUM(F789:G789)</f>
        <v>115.23</v>
      </c>
      <c r="G788" s="139"/>
      <c r="H788" s="42"/>
    </row>
    <row r="789" spans="1:8" ht="13" x14ac:dyDescent="0.3">
      <c r="A789" s="65">
        <v>15</v>
      </c>
      <c r="B789" s="154" t="s">
        <v>1339</v>
      </c>
      <c r="C789" s="155"/>
      <c r="D789" s="53" t="s">
        <v>1359</v>
      </c>
      <c r="E789" s="54">
        <v>1</v>
      </c>
      <c r="F789" s="174">
        <v>115.23</v>
      </c>
      <c r="G789" s="175"/>
      <c r="H789" s="42"/>
    </row>
    <row r="790" spans="1:8" ht="13" x14ac:dyDescent="0.3">
      <c r="A790" s="144" t="s">
        <v>972</v>
      </c>
      <c r="B790" s="145"/>
      <c r="C790" s="145"/>
      <c r="D790" s="145"/>
      <c r="E790" s="52">
        <f>SUM(E791:E793)</f>
        <v>19</v>
      </c>
      <c r="F790" s="138">
        <f>SUM(F791:G793)</f>
        <v>59167.839999999989</v>
      </c>
      <c r="G790" s="139"/>
      <c r="H790" s="42"/>
    </row>
    <row r="791" spans="1:8" ht="13" x14ac:dyDescent="0.3">
      <c r="A791" s="168">
        <v>16</v>
      </c>
      <c r="B791" s="154" t="s">
        <v>975</v>
      </c>
      <c r="C791" s="155"/>
      <c r="D791" s="46" t="s">
        <v>1360</v>
      </c>
      <c r="E791" s="66">
        <v>2</v>
      </c>
      <c r="F791" s="174">
        <v>2014.56</v>
      </c>
      <c r="G791" s="175"/>
      <c r="H791" s="42"/>
    </row>
    <row r="792" spans="1:8" ht="13" x14ac:dyDescent="0.3">
      <c r="A792" s="169"/>
      <c r="B792" s="154" t="s">
        <v>978</v>
      </c>
      <c r="C792" s="155"/>
      <c r="D792" s="46" t="s">
        <v>1361</v>
      </c>
      <c r="E792" s="66">
        <v>15</v>
      </c>
      <c r="F792" s="174">
        <v>56939.969999999994</v>
      </c>
      <c r="G792" s="175"/>
      <c r="H792" s="42"/>
    </row>
    <row r="793" spans="1:8" ht="13" x14ac:dyDescent="0.3">
      <c r="A793" s="170"/>
      <c r="B793" s="154" t="s">
        <v>1362</v>
      </c>
      <c r="C793" s="155"/>
      <c r="D793" s="53" t="s">
        <v>1363</v>
      </c>
      <c r="E793" s="66">
        <v>2</v>
      </c>
      <c r="F793" s="174">
        <v>213.30999999999997</v>
      </c>
      <c r="G793" s="175"/>
      <c r="H793" s="42"/>
    </row>
    <row r="794" spans="1:8" ht="13" x14ac:dyDescent="0.3">
      <c r="A794" s="144" t="s">
        <v>996</v>
      </c>
      <c r="B794" s="145"/>
      <c r="C794" s="145"/>
      <c r="D794" s="145"/>
      <c r="E794" s="52">
        <f>SUM(E795:E803)</f>
        <v>52</v>
      </c>
      <c r="F794" s="138">
        <f>SUM(F795:G803)</f>
        <v>299563.58</v>
      </c>
      <c r="G794" s="139"/>
      <c r="H794" s="42"/>
    </row>
    <row r="795" spans="1:8" ht="13" x14ac:dyDescent="0.3">
      <c r="A795" s="176">
        <v>17</v>
      </c>
      <c r="B795" s="154" t="s">
        <v>1364</v>
      </c>
      <c r="C795" s="155"/>
      <c r="D795" s="46" t="s">
        <v>1365</v>
      </c>
      <c r="E795" s="66">
        <v>1</v>
      </c>
      <c r="F795" s="160">
        <v>162.43</v>
      </c>
      <c r="G795" s="161"/>
      <c r="H795" s="42"/>
    </row>
    <row r="796" spans="1:8" ht="13" x14ac:dyDescent="0.3">
      <c r="A796" s="177"/>
      <c r="B796" s="154" t="s">
        <v>1366</v>
      </c>
      <c r="C796" s="155"/>
      <c r="D796" s="46" t="s">
        <v>1367</v>
      </c>
      <c r="E796" s="66">
        <v>15</v>
      </c>
      <c r="F796" s="160">
        <v>202389.24999999994</v>
      </c>
      <c r="G796" s="161"/>
      <c r="H796" s="42"/>
    </row>
    <row r="797" spans="1:8" ht="13" x14ac:dyDescent="0.3">
      <c r="A797" s="177"/>
      <c r="B797" s="154" t="s">
        <v>1368</v>
      </c>
      <c r="C797" s="155"/>
      <c r="D797" s="46" t="s">
        <v>1369</v>
      </c>
      <c r="E797" s="66">
        <v>9</v>
      </c>
      <c r="F797" s="160">
        <v>34536.080000000002</v>
      </c>
      <c r="G797" s="161"/>
      <c r="H797" s="42"/>
    </row>
    <row r="798" spans="1:8" ht="13" x14ac:dyDescent="0.3">
      <c r="A798" s="177"/>
      <c r="B798" s="154" t="s">
        <v>1370</v>
      </c>
      <c r="C798" s="155"/>
      <c r="D798" s="46" t="s">
        <v>1371</v>
      </c>
      <c r="E798" s="66">
        <v>3</v>
      </c>
      <c r="F798" s="160">
        <v>2584.1999999999998</v>
      </c>
      <c r="G798" s="161"/>
      <c r="H798" s="42"/>
    </row>
    <row r="799" spans="1:8" ht="13" x14ac:dyDescent="0.3">
      <c r="A799" s="177"/>
      <c r="B799" s="154" t="s">
        <v>1372</v>
      </c>
      <c r="C799" s="155"/>
      <c r="D799" s="46" t="s">
        <v>1373</v>
      </c>
      <c r="E799" s="66">
        <v>2</v>
      </c>
      <c r="F799" s="160">
        <v>10137.41</v>
      </c>
      <c r="G799" s="161"/>
      <c r="H799" s="42"/>
    </row>
    <row r="800" spans="1:8" ht="13" x14ac:dyDescent="0.3">
      <c r="A800" s="177"/>
      <c r="B800" s="154" t="s">
        <v>1374</v>
      </c>
      <c r="C800" s="155"/>
      <c r="D800" s="46" t="s">
        <v>1375</v>
      </c>
      <c r="E800" s="66">
        <v>1</v>
      </c>
      <c r="F800" s="160">
        <v>803.76</v>
      </c>
      <c r="G800" s="161"/>
      <c r="H800" s="42"/>
    </row>
    <row r="801" spans="1:8" ht="13" x14ac:dyDescent="0.3">
      <c r="A801" s="177"/>
      <c r="B801" s="154" t="s">
        <v>1376</v>
      </c>
      <c r="C801" s="155"/>
      <c r="D801" s="46" t="s">
        <v>1377</v>
      </c>
      <c r="E801" s="66">
        <v>3</v>
      </c>
      <c r="F801" s="160">
        <v>621.20000000000005</v>
      </c>
      <c r="G801" s="161"/>
      <c r="H801" s="42"/>
    </row>
    <row r="802" spans="1:8" ht="13" x14ac:dyDescent="0.3">
      <c r="A802" s="177"/>
      <c r="B802" s="154" t="s">
        <v>1378</v>
      </c>
      <c r="C802" s="155"/>
      <c r="D802" s="46" t="s">
        <v>1379</v>
      </c>
      <c r="E802" s="66">
        <v>17</v>
      </c>
      <c r="F802" s="160">
        <v>47861.250000000015</v>
      </c>
      <c r="G802" s="161"/>
      <c r="H802" s="42"/>
    </row>
    <row r="803" spans="1:8" ht="13" x14ac:dyDescent="0.3">
      <c r="A803" s="178"/>
      <c r="B803" s="154" t="s">
        <v>1380</v>
      </c>
      <c r="C803" s="155"/>
      <c r="D803" s="46" t="s">
        <v>1381</v>
      </c>
      <c r="E803" s="66">
        <v>1</v>
      </c>
      <c r="F803" s="160">
        <v>468</v>
      </c>
      <c r="G803" s="161"/>
      <c r="H803" s="42"/>
    </row>
    <row r="804" spans="1:8" ht="13" x14ac:dyDescent="0.3">
      <c r="A804" s="144" t="s">
        <v>1382</v>
      </c>
      <c r="B804" s="145"/>
      <c r="C804" s="145"/>
      <c r="D804" s="145"/>
      <c r="E804" s="52">
        <f>SUM(E805:E805)</f>
        <v>1</v>
      </c>
      <c r="F804" s="156">
        <f>SUM(F805:G805)</f>
        <v>7262.37</v>
      </c>
      <c r="G804" s="156"/>
      <c r="H804" s="42"/>
    </row>
    <row r="805" spans="1:8" ht="13" x14ac:dyDescent="0.3">
      <c r="A805" s="65">
        <v>18</v>
      </c>
      <c r="B805" s="165" t="s">
        <v>1383</v>
      </c>
      <c r="C805" s="165"/>
      <c r="D805" s="53" t="s">
        <v>1384</v>
      </c>
      <c r="E805" s="66">
        <v>1</v>
      </c>
      <c r="F805" s="171">
        <v>7262.37</v>
      </c>
      <c r="G805" s="171"/>
      <c r="H805" s="42"/>
    </row>
    <row r="806" spans="1:8" ht="13" x14ac:dyDescent="0.3">
      <c r="A806" s="144" t="s">
        <v>1385</v>
      </c>
      <c r="B806" s="145"/>
      <c r="C806" s="145"/>
      <c r="D806" s="145"/>
      <c r="E806" s="52">
        <f>E807</f>
        <v>1</v>
      </c>
      <c r="F806" s="138">
        <f>F807</f>
        <v>130.32999999999998</v>
      </c>
      <c r="G806" s="139"/>
      <c r="H806" s="42"/>
    </row>
    <row r="807" spans="1:8" ht="13" x14ac:dyDescent="0.3">
      <c r="A807" s="57">
        <v>20</v>
      </c>
      <c r="B807" s="189" t="s">
        <v>1385</v>
      </c>
      <c r="C807" s="190"/>
      <c r="D807" s="46" t="s">
        <v>1386</v>
      </c>
      <c r="E807" s="67">
        <v>1</v>
      </c>
      <c r="F807" s="191">
        <v>130.32999999999998</v>
      </c>
      <c r="G807" s="191"/>
      <c r="H807" s="42"/>
    </row>
    <row r="808" spans="1:8" ht="13" x14ac:dyDescent="0.3">
      <c r="A808" s="144" t="s">
        <v>1387</v>
      </c>
      <c r="B808" s="145"/>
      <c r="C808" s="145"/>
      <c r="D808" s="145"/>
      <c r="E808" s="52">
        <f>E809</f>
        <v>1</v>
      </c>
      <c r="F808" s="138">
        <f>F809</f>
        <v>19796</v>
      </c>
      <c r="G808" s="139"/>
      <c r="H808" s="42"/>
    </row>
    <row r="809" spans="1:8" ht="13.5" thickBot="1" x14ac:dyDescent="0.35">
      <c r="A809" s="57">
        <v>22</v>
      </c>
      <c r="B809" s="192" t="s">
        <v>1387</v>
      </c>
      <c r="C809" s="193"/>
      <c r="D809" s="46" t="s">
        <v>1388</v>
      </c>
      <c r="E809" s="66">
        <v>1</v>
      </c>
      <c r="F809" s="171">
        <v>19796</v>
      </c>
      <c r="G809" s="171"/>
      <c r="H809" s="42"/>
    </row>
    <row r="810" spans="1:8" ht="13.5" thickBot="1" x14ac:dyDescent="0.35">
      <c r="A810" s="179" t="s">
        <v>1389</v>
      </c>
      <c r="B810" s="180"/>
      <c r="C810" s="180"/>
      <c r="D810" s="181"/>
      <c r="E810" s="41">
        <v>1426</v>
      </c>
      <c r="F810" s="182">
        <f>F626+F633+F644+F661+F684+F690+F694+F712+F718+F731+F746+F748+F765+F788+F790+F794+F804+F806+F808</f>
        <v>5080798.7500000009</v>
      </c>
      <c r="G810" s="183"/>
      <c r="H810" s="42"/>
    </row>
    <row r="811" spans="1:8" ht="13.5" thickBot="1" x14ac:dyDescent="0.35">
      <c r="A811" s="184" t="s">
        <v>1390</v>
      </c>
      <c r="B811" s="185"/>
      <c r="C811" s="185"/>
      <c r="D811" s="185"/>
      <c r="E811" s="186"/>
      <c r="F811" s="187">
        <v>10504936</v>
      </c>
      <c r="G811" s="188"/>
      <c r="H811" s="42"/>
    </row>
    <row r="812" spans="1:8" ht="13.5" thickBot="1" x14ac:dyDescent="0.35">
      <c r="A812" s="184" t="s">
        <v>1391</v>
      </c>
      <c r="B812" s="185"/>
      <c r="C812" s="185"/>
      <c r="D812" s="185"/>
      <c r="E812" s="186"/>
      <c r="F812" s="187">
        <v>8578750.0899999999</v>
      </c>
      <c r="G812" s="188"/>
      <c r="H812" s="42"/>
    </row>
    <row r="813" spans="1:8" ht="13.5" thickBot="1" x14ac:dyDescent="0.35">
      <c r="A813" s="184" t="s">
        <v>1392</v>
      </c>
      <c r="B813" s="185"/>
      <c r="C813" s="185"/>
      <c r="D813" s="185"/>
      <c r="E813" s="186"/>
      <c r="F813" s="187">
        <f>F814+F815</f>
        <v>13660265.629999999</v>
      </c>
      <c r="G813" s="188"/>
      <c r="H813" s="42"/>
    </row>
    <row r="814" spans="1:8" ht="13" x14ac:dyDescent="0.3">
      <c r="A814" s="194" t="s">
        <v>1393</v>
      </c>
      <c r="B814" s="195"/>
      <c r="C814" s="195"/>
      <c r="D814" s="195"/>
      <c r="E814" s="196"/>
      <c r="F814" s="152">
        <f>E620</f>
        <v>9859309.3999999985</v>
      </c>
      <c r="G814" s="153"/>
      <c r="H814" s="42"/>
    </row>
    <row r="815" spans="1:8" ht="13.5" thickBot="1" x14ac:dyDescent="0.35">
      <c r="A815" s="194" t="s">
        <v>1394</v>
      </c>
      <c r="B815" s="195"/>
      <c r="C815" s="195"/>
      <c r="D815" s="195"/>
      <c r="E815" s="196"/>
      <c r="F815" s="152">
        <v>3800956.23</v>
      </c>
      <c r="G815" s="153"/>
      <c r="H815" s="42"/>
    </row>
    <row r="816" spans="1:8" ht="13.5" thickBot="1" x14ac:dyDescent="0.35">
      <c r="A816" s="184" t="s">
        <v>1395</v>
      </c>
      <c r="B816" s="185"/>
      <c r="C816" s="185"/>
      <c r="D816" s="185"/>
      <c r="E816" s="186"/>
      <c r="F816" s="187">
        <v>39.840000000000003</v>
      </c>
      <c r="G816" s="188"/>
      <c r="H816" s="42"/>
    </row>
    <row r="817" spans="1:8" ht="13.5" thickBot="1" x14ac:dyDescent="0.35">
      <c r="A817" s="184" t="s">
        <v>1396</v>
      </c>
      <c r="B817" s="185"/>
      <c r="C817" s="185"/>
      <c r="D817" s="185"/>
      <c r="E817" s="186"/>
      <c r="F817" s="187">
        <v>13253.130000000001</v>
      </c>
      <c r="G817" s="188"/>
      <c r="H817" s="42"/>
    </row>
    <row r="818" spans="1:8" ht="13.5" thickBot="1" x14ac:dyDescent="0.35">
      <c r="A818" s="184" t="s">
        <v>1397</v>
      </c>
      <c r="B818" s="185"/>
      <c r="C818" s="185"/>
      <c r="D818" s="185"/>
      <c r="E818" s="186"/>
      <c r="F818" s="187">
        <v>191150.58</v>
      </c>
      <c r="G818" s="188"/>
      <c r="H818" s="42"/>
    </row>
    <row r="819" spans="1:8" ht="13.5" thickBot="1" x14ac:dyDescent="0.35">
      <c r="A819" s="179" t="s">
        <v>1398</v>
      </c>
      <c r="B819" s="180"/>
      <c r="C819" s="180"/>
      <c r="D819" s="180"/>
      <c r="E819" s="181"/>
      <c r="F819" s="187">
        <f>E595+E601+F810+F811+F812+F813+F816+F817+F818</f>
        <v>247865715.31999999</v>
      </c>
      <c r="G819" s="188"/>
      <c r="H819" s="42"/>
    </row>
    <row r="820" spans="1:8" ht="14.5" x14ac:dyDescent="0.35">
      <c r="F820" s="3"/>
      <c r="G820" s="3"/>
      <c r="H820" s="3"/>
    </row>
    <row r="821" spans="1:8" ht="14.5" x14ac:dyDescent="0.35">
      <c r="F821" s="3"/>
      <c r="G821" s="3"/>
      <c r="H821" s="3"/>
    </row>
    <row r="822" spans="1:8" ht="14.5" x14ac:dyDescent="0.35">
      <c r="F822" s="3"/>
      <c r="G822" s="3"/>
      <c r="H822" s="3"/>
    </row>
    <row r="823" spans="1:8" ht="14.5" x14ac:dyDescent="0.35">
      <c r="H823" s="3"/>
    </row>
    <row r="824" spans="1:8" ht="14.5" x14ac:dyDescent="0.35">
      <c r="H824" s="3"/>
    </row>
    <row r="825" spans="1:8" ht="14.5" x14ac:dyDescent="0.35">
      <c r="G825" s="5"/>
      <c r="H825" s="3"/>
    </row>
    <row r="826" spans="1:8" ht="14.5" x14ac:dyDescent="0.35">
      <c r="H826" s="3"/>
    </row>
  </sheetData>
  <mergeCells count="618">
    <mergeCell ref="A817:E817"/>
    <mergeCell ref="F817:G817"/>
    <mergeCell ref="A818:E818"/>
    <mergeCell ref="F818:G818"/>
    <mergeCell ref="A819:E819"/>
    <mergeCell ref="F819:G819"/>
    <mergeCell ref="F813:G813"/>
    <mergeCell ref="A814:E814"/>
    <mergeCell ref="F814:G814"/>
    <mergeCell ref="A815:E815"/>
    <mergeCell ref="F815:G815"/>
    <mergeCell ref="A816:E816"/>
    <mergeCell ref="F816:G816"/>
    <mergeCell ref="A813:E813"/>
    <mergeCell ref="A810:D810"/>
    <mergeCell ref="F810:G810"/>
    <mergeCell ref="A811:E811"/>
    <mergeCell ref="F811:G811"/>
    <mergeCell ref="A812:E812"/>
    <mergeCell ref="F812:G812"/>
    <mergeCell ref="B807:C807"/>
    <mergeCell ref="F807:G807"/>
    <mergeCell ref="A808:D808"/>
    <mergeCell ref="F808:G808"/>
    <mergeCell ref="B809:C809"/>
    <mergeCell ref="F809:G809"/>
    <mergeCell ref="A804:D804"/>
    <mergeCell ref="F804:G804"/>
    <mergeCell ref="B805:C805"/>
    <mergeCell ref="F805:G805"/>
    <mergeCell ref="A806:D806"/>
    <mergeCell ref="F806:G806"/>
    <mergeCell ref="B801:C801"/>
    <mergeCell ref="F801:G801"/>
    <mergeCell ref="B802:C802"/>
    <mergeCell ref="F802:G802"/>
    <mergeCell ref="B803:C803"/>
    <mergeCell ref="F803:G803"/>
    <mergeCell ref="B798:C798"/>
    <mergeCell ref="F798:G798"/>
    <mergeCell ref="B799:C799"/>
    <mergeCell ref="F799:G799"/>
    <mergeCell ref="B800:C800"/>
    <mergeCell ref="F800:G800"/>
    <mergeCell ref="F793:G793"/>
    <mergeCell ref="A794:D794"/>
    <mergeCell ref="F794:G794"/>
    <mergeCell ref="A795:A803"/>
    <mergeCell ref="B795:C795"/>
    <mergeCell ref="F795:G795"/>
    <mergeCell ref="B796:C796"/>
    <mergeCell ref="F796:G796"/>
    <mergeCell ref="B797:C797"/>
    <mergeCell ref="F797:G797"/>
    <mergeCell ref="B789:C789"/>
    <mergeCell ref="F789:G789"/>
    <mergeCell ref="A790:D790"/>
    <mergeCell ref="F790:G790"/>
    <mergeCell ref="A791:A793"/>
    <mergeCell ref="B791:C791"/>
    <mergeCell ref="F791:G791"/>
    <mergeCell ref="B792:C792"/>
    <mergeCell ref="F792:G792"/>
    <mergeCell ref="B793:C793"/>
    <mergeCell ref="B786:C786"/>
    <mergeCell ref="F786:G786"/>
    <mergeCell ref="B787:C787"/>
    <mergeCell ref="F787:G787"/>
    <mergeCell ref="A788:D788"/>
    <mergeCell ref="F788:G788"/>
    <mergeCell ref="B783:C783"/>
    <mergeCell ref="F783:G783"/>
    <mergeCell ref="B784:C784"/>
    <mergeCell ref="F784:G784"/>
    <mergeCell ref="B785:C785"/>
    <mergeCell ref="F785:G785"/>
    <mergeCell ref="A766:A787"/>
    <mergeCell ref="B766:C766"/>
    <mergeCell ref="F766:G766"/>
    <mergeCell ref="B767:C767"/>
    <mergeCell ref="F767:G767"/>
    <mergeCell ref="B768:C768"/>
    <mergeCell ref="F768:G768"/>
    <mergeCell ref="B769:C769"/>
    <mergeCell ref="F769:G769"/>
    <mergeCell ref="B780:C780"/>
    <mergeCell ref="F780:G780"/>
    <mergeCell ref="B781:C781"/>
    <mergeCell ref="F781:G781"/>
    <mergeCell ref="B782:C782"/>
    <mergeCell ref="F782:G782"/>
    <mergeCell ref="B777:C777"/>
    <mergeCell ref="F777:G777"/>
    <mergeCell ref="B778:C778"/>
    <mergeCell ref="F778:G778"/>
    <mergeCell ref="B779:C779"/>
    <mergeCell ref="F779:G779"/>
    <mergeCell ref="B774:C774"/>
    <mergeCell ref="F774:G774"/>
    <mergeCell ref="B775:C775"/>
    <mergeCell ref="F775:G775"/>
    <mergeCell ref="B776:C776"/>
    <mergeCell ref="F776:G776"/>
    <mergeCell ref="F770:G770"/>
    <mergeCell ref="B771:C771"/>
    <mergeCell ref="F771:G771"/>
    <mergeCell ref="B772:C772"/>
    <mergeCell ref="F772:G772"/>
    <mergeCell ref="B773:C773"/>
    <mergeCell ref="F773:G773"/>
    <mergeCell ref="B770:C770"/>
    <mergeCell ref="F763:G763"/>
    <mergeCell ref="B764:C764"/>
    <mergeCell ref="F764:G764"/>
    <mergeCell ref="A765:D765"/>
    <mergeCell ref="F765:G765"/>
    <mergeCell ref="B760:C760"/>
    <mergeCell ref="F760:G760"/>
    <mergeCell ref="B761:C761"/>
    <mergeCell ref="F761:G761"/>
    <mergeCell ref="B762:C762"/>
    <mergeCell ref="F762:G762"/>
    <mergeCell ref="F748:G748"/>
    <mergeCell ref="A749:A764"/>
    <mergeCell ref="B749:C749"/>
    <mergeCell ref="F749:G749"/>
    <mergeCell ref="B750:C750"/>
    <mergeCell ref="F750:G750"/>
    <mergeCell ref="B751:C751"/>
    <mergeCell ref="F751:G751"/>
    <mergeCell ref="F752:G752"/>
    <mergeCell ref="B753:C753"/>
    <mergeCell ref="B757:C757"/>
    <mergeCell ref="F757:G757"/>
    <mergeCell ref="B758:C758"/>
    <mergeCell ref="F758:G758"/>
    <mergeCell ref="B759:C759"/>
    <mergeCell ref="F759:G759"/>
    <mergeCell ref="F753:G753"/>
    <mergeCell ref="B754:C754"/>
    <mergeCell ref="F754:G754"/>
    <mergeCell ref="B755:C755"/>
    <mergeCell ref="F755:G755"/>
    <mergeCell ref="B756:C756"/>
    <mergeCell ref="F756:G756"/>
    <mergeCell ref="B763:C763"/>
    <mergeCell ref="B744:C744"/>
    <mergeCell ref="F744:G744"/>
    <mergeCell ref="B745:C745"/>
    <mergeCell ref="F745:G745"/>
    <mergeCell ref="F746:G746"/>
    <mergeCell ref="B747:C747"/>
    <mergeCell ref="F747:G747"/>
    <mergeCell ref="B741:C741"/>
    <mergeCell ref="F741:G741"/>
    <mergeCell ref="B742:C742"/>
    <mergeCell ref="F742:G742"/>
    <mergeCell ref="B743:C743"/>
    <mergeCell ref="F743:G743"/>
    <mergeCell ref="B740:C740"/>
    <mergeCell ref="F740:G740"/>
    <mergeCell ref="F734:G734"/>
    <mergeCell ref="B735:C735"/>
    <mergeCell ref="F735:G735"/>
    <mergeCell ref="B736:C736"/>
    <mergeCell ref="F736:G736"/>
    <mergeCell ref="B737:C737"/>
    <mergeCell ref="F737:G737"/>
    <mergeCell ref="B730:C730"/>
    <mergeCell ref="F730:G730"/>
    <mergeCell ref="A731:D731"/>
    <mergeCell ref="F731:G731"/>
    <mergeCell ref="A732:A745"/>
    <mergeCell ref="B732:C732"/>
    <mergeCell ref="F732:G732"/>
    <mergeCell ref="B733:C733"/>
    <mergeCell ref="F733:G733"/>
    <mergeCell ref="B734:C734"/>
    <mergeCell ref="A719:A730"/>
    <mergeCell ref="B719:C719"/>
    <mergeCell ref="F719:G719"/>
    <mergeCell ref="B720:C720"/>
    <mergeCell ref="F720:G720"/>
    <mergeCell ref="B721:C721"/>
    <mergeCell ref="F721:G721"/>
    <mergeCell ref="B722:C722"/>
    <mergeCell ref="F722:G722"/>
    <mergeCell ref="F723:G723"/>
    <mergeCell ref="B738:C738"/>
    <mergeCell ref="F738:G738"/>
    <mergeCell ref="B739:C739"/>
    <mergeCell ref="F739:G739"/>
    <mergeCell ref="B727:C727"/>
    <mergeCell ref="F727:G727"/>
    <mergeCell ref="B728:C728"/>
    <mergeCell ref="F728:G728"/>
    <mergeCell ref="B729:C729"/>
    <mergeCell ref="F729:G729"/>
    <mergeCell ref="B724:C724"/>
    <mergeCell ref="F724:G724"/>
    <mergeCell ref="B725:C725"/>
    <mergeCell ref="F725:G725"/>
    <mergeCell ref="B726:C726"/>
    <mergeCell ref="F726:G726"/>
    <mergeCell ref="F715:G715"/>
    <mergeCell ref="B716:C716"/>
    <mergeCell ref="F716:G716"/>
    <mergeCell ref="B717:C717"/>
    <mergeCell ref="F717:G717"/>
    <mergeCell ref="A718:D718"/>
    <mergeCell ref="F718:G718"/>
    <mergeCell ref="B711:C711"/>
    <mergeCell ref="F711:G711"/>
    <mergeCell ref="A712:D712"/>
    <mergeCell ref="F712:G712"/>
    <mergeCell ref="A713:A717"/>
    <mergeCell ref="B713:C713"/>
    <mergeCell ref="F713:G713"/>
    <mergeCell ref="B714:C714"/>
    <mergeCell ref="F714:G714"/>
    <mergeCell ref="B715:C715"/>
    <mergeCell ref="F708:G708"/>
    <mergeCell ref="B709:C709"/>
    <mergeCell ref="F709:G709"/>
    <mergeCell ref="B710:C710"/>
    <mergeCell ref="F710:G710"/>
    <mergeCell ref="B705:C705"/>
    <mergeCell ref="F705:G705"/>
    <mergeCell ref="B706:C706"/>
    <mergeCell ref="F706:G706"/>
    <mergeCell ref="B707:C707"/>
    <mergeCell ref="F707:G707"/>
    <mergeCell ref="A694:D694"/>
    <mergeCell ref="F694:G694"/>
    <mergeCell ref="A695:A711"/>
    <mergeCell ref="B695:C695"/>
    <mergeCell ref="F695:G695"/>
    <mergeCell ref="B696:C696"/>
    <mergeCell ref="F696:G696"/>
    <mergeCell ref="B697:C697"/>
    <mergeCell ref="F697:G697"/>
    <mergeCell ref="B698:C698"/>
    <mergeCell ref="B702:C702"/>
    <mergeCell ref="F702:G702"/>
    <mergeCell ref="B703:C703"/>
    <mergeCell ref="F703:G703"/>
    <mergeCell ref="B704:C704"/>
    <mergeCell ref="F704:G704"/>
    <mergeCell ref="F698:G698"/>
    <mergeCell ref="B699:C699"/>
    <mergeCell ref="F699:G699"/>
    <mergeCell ref="B700:C700"/>
    <mergeCell ref="F700:G700"/>
    <mergeCell ref="B701:C701"/>
    <mergeCell ref="F701:G701"/>
    <mergeCell ref="B708:C708"/>
    <mergeCell ref="A691:A693"/>
    <mergeCell ref="B691:C691"/>
    <mergeCell ref="F691:G691"/>
    <mergeCell ref="B692:C692"/>
    <mergeCell ref="F692:G692"/>
    <mergeCell ref="B693:C693"/>
    <mergeCell ref="F693:G693"/>
    <mergeCell ref="F687:G687"/>
    <mergeCell ref="B688:C688"/>
    <mergeCell ref="F688:G688"/>
    <mergeCell ref="B689:C689"/>
    <mergeCell ref="F689:G689"/>
    <mergeCell ref="A690:D690"/>
    <mergeCell ref="F690:G690"/>
    <mergeCell ref="B683:C683"/>
    <mergeCell ref="F683:G683"/>
    <mergeCell ref="A684:D684"/>
    <mergeCell ref="F684:G684"/>
    <mergeCell ref="A685:A689"/>
    <mergeCell ref="B685:C685"/>
    <mergeCell ref="F685:G685"/>
    <mergeCell ref="B686:C686"/>
    <mergeCell ref="F686:G686"/>
    <mergeCell ref="B687:C687"/>
    <mergeCell ref="B680:C680"/>
    <mergeCell ref="F680:G680"/>
    <mergeCell ref="B681:C681"/>
    <mergeCell ref="F681:G681"/>
    <mergeCell ref="B682:C682"/>
    <mergeCell ref="F682:G682"/>
    <mergeCell ref="B677:C677"/>
    <mergeCell ref="F677:G677"/>
    <mergeCell ref="B678:C678"/>
    <mergeCell ref="F678:G678"/>
    <mergeCell ref="B679:C679"/>
    <mergeCell ref="F679:G679"/>
    <mergeCell ref="F674:G674"/>
    <mergeCell ref="B675:C675"/>
    <mergeCell ref="F675:G675"/>
    <mergeCell ref="B676:C676"/>
    <mergeCell ref="F676:G676"/>
    <mergeCell ref="B671:C671"/>
    <mergeCell ref="F671:G671"/>
    <mergeCell ref="B672:C672"/>
    <mergeCell ref="F672:G672"/>
    <mergeCell ref="B673:C673"/>
    <mergeCell ref="F673:G673"/>
    <mergeCell ref="B660:C660"/>
    <mergeCell ref="F660:G660"/>
    <mergeCell ref="A661:D661"/>
    <mergeCell ref="F661:G661"/>
    <mergeCell ref="A662:A683"/>
    <mergeCell ref="B662:C662"/>
    <mergeCell ref="F662:G662"/>
    <mergeCell ref="B663:C663"/>
    <mergeCell ref="F663:G663"/>
    <mergeCell ref="B664:C664"/>
    <mergeCell ref="B668:C668"/>
    <mergeCell ref="F668:G668"/>
    <mergeCell ref="B669:C669"/>
    <mergeCell ref="F669:G669"/>
    <mergeCell ref="B670:C670"/>
    <mergeCell ref="F670:G670"/>
    <mergeCell ref="F664:G664"/>
    <mergeCell ref="B665:C665"/>
    <mergeCell ref="F665:G665"/>
    <mergeCell ref="B666:C666"/>
    <mergeCell ref="F666:G666"/>
    <mergeCell ref="B667:C667"/>
    <mergeCell ref="F667:G667"/>
    <mergeCell ref="B674:C674"/>
    <mergeCell ref="F657:G657"/>
    <mergeCell ref="B658:C658"/>
    <mergeCell ref="F658:G658"/>
    <mergeCell ref="B659:C659"/>
    <mergeCell ref="F659:G659"/>
    <mergeCell ref="B654:C654"/>
    <mergeCell ref="F654:G654"/>
    <mergeCell ref="B655:C655"/>
    <mergeCell ref="F655:G655"/>
    <mergeCell ref="B656:C656"/>
    <mergeCell ref="F656:G656"/>
    <mergeCell ref="B643:C643"/>
    <mergeCell ref="F643:G643"/>
    <mergeCell ref="A644:D644"/>
    <mergeCell ref="F644:G644"/>
    <mergeCell ref="A645:A660"/>
    <mergeCell ref="B645:C645"/>
    <mergeCell ref="F645:G645"/>
    <mergeCell ref="B646:C646"/>
    <mergeCell ref="F646:G646"/>
    <mergeCell ref="B647:C647"/>
    <mergeCell ref="B651:C651"/>
    <mergeCell ref="F651:G651"/>
    <mergeCell ref="B652:C652"/>
    <mergeCell ref="F652:G652"/>
    <mergeCell ref="B653:C653"/>
    <mergeCell ref="F653:G653"/>
    <mergeCell ref="F647:G647"/>
    <mergeCell ref="B648:C648"/>
    <mergeCell ref="F648:G648"/>
    <mergeCell ref="B649:C649"/>
    <mergeCell ref="F649:G649"/>
    <mergeCell ref="B650:C650"/>
    <mergeCell ref="F650:G650"/>
    <mergeCell ref="B657:C657"/>
    <mergeCell ref="F641:G641"/>
    <mergeCell ref="B642:C642"/>
    <mergeCell ref="F642:G642"/>
    <mergeCell ref="B636:C636"/>
    <mergeCell ref="F636:G636"/>
    <mergeCell ref="B637:C637"/>
    <mergeCell ref="F637:G637"/>
    <mergeCell ref="B638:C638"/>
    <mergeCell ref="F638:G638"/>
    <mergeCell ref="F631:G631"/>
    <mergeCell ref="B632:C632"/>
    <mergeCell ref="F632:G632"/>
    <mergeCell ref="A633:D633"/>
    <mergeCell ref="F633:G633"/>
    <mergeCell ref="A634:A643"/>
    <mergeCell ref="B634:C634"/>
    <mergeCell ref="F634:G634"/>
    <mergeCell ref="B635:C635"/>
    <mergeCell ref="F635:G635"/>
    <mergeCell ref="A627:A632"/>
    <mergeCell ref="B627:C627"/>
    <mergeCell ref="F627:G627"/>
    <mergeCell ref="B628:C628"/>
    <mergeCell ref="F628:G628"/>
    <mergeCell ref="B629:C629"/>
    <mergeCell ref="F629:G629"/>
    <mergeCell ref="B630:C630"/>
    <mergeCell ref="F630:G630"/>
    <mergeCell ref="B631:C631"/>
    <mergeCell ref="B639:C639"/>
    <mergeCell ref="F639:G639"/>
    <mergeCell ref="B640:C640"/>
    <mergeCell ref="F640:G640"/>
    <mergeCell ref="A622:G622"/>
    <mergeCell ref="B625:C625"/>
    <mergeCell ref="F625:G625"/>
    <mergeCell ref="A626:D626"/>
    <mergeCell ref="F626:G626"/>
    <mergeCell ref="A607:C607"/>
    <mergeCell ref="A608:A613"/>
    <mergeCell ref="A614:C614"/>
    <mergeCell ref="A616:C616"/>
    <mergeCell ref="A618:C618"/>
    <mergeCell ref="A620:C620"/>
    <mergeCell ref="A624:G624"/>
    <mergeCell ref="A598:C598"/>
    <mergeCell ref="A599:C599"/>
    <mergeCell ref="A600:C600"/>
    <mergeCell ref="A601:D601"/>
    <mergeCell ref="A603:H603"/>
    <mergeCell ref="A605:C605"/>
    <mergeCell ref="G586:G587"/>
    <mergeCell ref="G588:G589"/>
    <mergeCell ref="G591:G592"/>
    <mergeCell ref="G593:G594"/>
    <mergeCell ref="A595:D595"/>
    <mergeCell ref="A597:H597"/>
    <mergeCell ref="G564:G565"/>
    <mergeCell ref="G570:G572"/>
    <mergeCell ref="G574:G575"/>
    <mergeCell ref="G576:G577"/>
    <mergeCell ref="G578:G580"/>
    <mergeCell ref="G584:G585"/>
    <mergeCell ref="G529:G530"/>
    <mergeCell ref="G532:G533"/>
    <mergeCell ref="G534:G535"/>
    <mergeCell ref="G536:G537"/>
    <mergeCell ref="G538:G539"/>
    <mergeCell ref="G557:G558"/>
    <mergeCell ref="G517:G518"/>
    <mergeCell ref="G519:G520"/>
    <mergeCell ref="G521:G522"/>
    <mergeCell ref="G523:G524"/>
    <mergeCell ref="G525:G526"/>
    <mergeCell ref="G527:G528"/>
    <mergeCell ref="G498:G499"/>
    <mergeCell ref="G500:G501"/>
    <mergeCell ref="G503:G505"/>
    <mergeCell ref="G507:G509"/>
    <mergeCell ref="G510:G511"/>
    <mergeCell ref="G513:G514"/>
    <mergeCell ref="G481:G482"/>
    <mergeCell ref="G483:G484"/>
    <mergeCell ref="G487:G488"/>
    <mergeCell ref="G489:G490"/>
    <mergeCell ref="G491:G492"/>
    <mergeCell ref="G494:G496"/>
    <mergeCell ref="G462:G463"/>
    <mergeCell ref="G464:G465"/>
    <mergeCell ref="G467:G468"/>
    <mergeCell ref="G472:G473"/>
    <mergeCell ref="G474:G475"/>
    <mergeCell ref="G476:G477"/>
    <mergeCell ref="G449:G451"/>
    <mergeCell ref="G452:G453"/>
    <mergeCell ref="G454:G455"/>
    <mergeCell ref="G456:G457"/>
    <mergeCell ref="G458:G459"/>
    <mergeCell ref="G460:G461"/>
    <mergeCell ref="G430:G431"/>
    <mergeCell ref="G433:G434"/>
    <mergeCell ref="G436:G437"/>
    <mergeCell ref="G438:G439"/>
    <mergeCell ref="G440:G441"/>
    <mergeCell ref="G442:G443"/>
    <mergeCell ref="G395:G396"/>
    <mergeCell ref="G397:G398"/>
    <mergeCell ref="G399:G400"/>
    <mergeCell ref="G402:G403"/>
    <mergeCell ref="G414:G415"/>
    <mergeCell ref="G416:G417"/>
    <mergeCell ref="G373:G374"/>
    <mergeCell ref="G376:G377"/>
    <mergeCell ref="G378:G379"/>
    <mergeCell ref="G380:G381"/>
    <mergeCell ref="G382:G383"/>
    <mergeCell ref="G393:G394"/>
    <mergeCell ref="G357:G358"/>
    <mergeCell ref="G359:G360"/>
    <mergeCell ref="G361:G362"/>
    <mergeCell ref="G363:G364"/>
    <mergeCell ref="G368:G369"/>
    <mergeCell ref="G371:G372"/>
    <mergeCell ref="G340:G341"/>
    <mergeCell ref="G342:G344"/>
    <mergeCell ref="G345:G347"/>
    <mergeCell ref="G348:G350"/>
    <mergeCell ref="G351:G352"/>
    <mergeCell ref="G354:G355"/>
    <mergeCell ref="G310:G312"/>
    <mergeCell ref="G323:G325"/>
    <mergeCell ref="G326:G328"/>
    <mergeCell ref="G329:G330"/>
    <mergeCell ref="G335:G337"/>
    <mergeCell ref="G338:G339"/>
    <mergeCell ref="G282:G283"/>
    <mergeCell ref="G284:G285"/>
    <mergeCell ref="G287:G288"/>
    <mergeCell ref="G289:G290"/>
    <mergeCell ref="G291:G292"/>
    <mergeCell ref="G297:G298"/>
    <mergeCell ref="G269:G270"/>
    <mergeCell ref="G271:G272"/>
    <mergeCell ref="G273:G274"/>
    <mergeCell ref="G276:G277"/>
    <mergeCell ref="G278:G279"/>
    <mergeCell ref="G280:G281"/>
    <mergeCell ref="G257:G258"/>
    <mergeCell ref="G259:G260"/>
    <mergeCell ref="G261:G262"/>
    <mergeCell ref="G263:G264"/>
    <mergeCell ref="G265:G266"/>
    <mergeCell ref="G267:G268"/>
    <mergeCell ref="G244:G245"/>
    <mergeCell ref="G246:G247"/>
    <mergeCell ref="G248:G249"/>
    <mergeCell ref="G250:G251"/>
    <mergeCell ref="G253:G254"/>
    <mergeCell ref="G255:G256"/>
    <mergeCell ref="G232:G233"/>
    <mergeCell ref="G234:G235"/>
    <mergeCell ref="G236:G237"/>
    <mergeCell ref="G238:G239"/>
    <mergeCell ref="G240:G241"/>
    <mergeCell ref="G242:G243"/>
    <mergeCell ref="G220:G221"/>
    <mergeCell ref="G222:G223"/>
    <mergeCell ref="G224:G225"/>
    <mergeCell ref="G226:G227"/>
    <mergeCell ref="G228:G229"/>
    <mergeCell ref="G230:G231"/>
    <mergeCell ref="G208:G209"/>
    <mergeCell ref="G210:G211"/>
    <mergeCell ref="G212:G213"/>
    <mergeCell ref="G214:G215"/>
    <mergeCell ref="G216:G217"/>
    <mergeCell ref="G218:G219"/>
    <mergeCell ref="G196:G197"/>
    <mergeCell ref="G198:G199"/>
    <mergeCell ref="G200:G201"/>
    <mergeCell ref="G202:G203"/>
    <mergeCell ref="G204:G205"/>
    <mergeCell ref="G206:G207"/>
    <mergeCell ref="G182:G183"/>
    <mergeCell ref="G184:G185"/>
    <mergeCell ref="G188:G189"/>
    <mergeCell ref="G190:G191"/>
    <mergeCell ref="G192:G193"/>
    <mergeCell ref="G194:G195"/>
    <mergeCell ref="G170:G171"/>
    <mergeCell ref="G172:G173"/>
    <mergeCell ref="G174:G175"/>
    <mergeCell ref="G176:G177"/>
    <mergeCell ref="G178:G179"/>
    <mergeCell ref="G180:G181"/>
    <mergeCell ref="G155:G156"/>
    <mergeCell ref="G157:G158"/>
    <mergeCell ref="G159:G160"/>
    <mergeCell ref="G164:G165"/>
    <mergeCell ref="G166:G167"/>
    <mergeCell ref="G168:G169"/>
    <mergeCell ref="G141:G142"/>
    <mergeCell ref="G144:G145"/>
    <mergeCell ref="G147:G148"/>
    <mergeCell ref="G149:G150"/>
    <mergeCell ref="G151:G152"/>
    <mergeCell ref="G153:G154"/>
    <mergeCell ref="G128:G129"/>
    <mergeCell ref="G130:G131"/>
    <mergeCell ref="G132:G133"/>
    <mergeCell ref="G134:G135"/>
    <mergeCell ref="G136:G137"/>
    <mergeCell ref="G138:G139"/>
    <mergeCell ref="G116:G117"/>
    <mergeCell ref="G118:G119"/>
    <mergeCell ref="G120:G121"/>
    <mergeCell ref="G122:G123"/>
    <mergeCell ref="G124:G125"/>
    <mergeCell ref="G126:G127"/>
    <mergeCell ref="G104:G105"/>
    <mergeCell ref="G106:G107"/>
    <mergeCell ref="G108:G109"/>
    <mergeCell ref="G110:G111"/>
    <mergeCell ref="G112:G113"/>
    <mergeCell ref="G114:G115"/>
    <mergeCell ref="G89:G90"/>
    <mergeCell ref="G92:G93"/>
    <mergeCell ref="G94:G95"/>
    <mergeCell ref="G96:G97"/>
    <mergeCell ref="G98:G99"/>
    <mergeCell ref="G102:G103"/>
    <mergeCell ref="G72:G73"/>
    <mergeCell ref="G77:G78"/>
    <mergeCell ref="G79:G80"/>
    <mergeCell ref="G82:G83"/>
    <mergeCell ref="G84:G85"/>
    <mergeCell ref="G87:G88"/>
    <mergeCell ref="G57:G59"/>
    <mergeCell ref="G61:G63"/>
    <mergeCell ref="G64:G66"/>
    <mergeCell ref="G69:G71"/>
    <mergeCell ref="G39:G40"/>
    <mergeCell ref="G41:G42"/>
    <mergeCell ref="G43:G44"/>
    <mergeCell ref="G46:G47"/>
    <mergeCell ref="G48:G49"/>
    <mergeCell ref="G50:G51"/>
    <mergeCell ref="G26:G28"/>
    <mergeCell ref="G31:G32"/>
    <mergeCell ref="G33:G34"/>
    <mergeCell ref="G35:G36"/>
    <mergeCell ref="A2:H2"/>
    <mergeCell ref="A5:H5"/>
    <mergeCell ref="A6:H6"/>
    <mergeCell ref="G52:G53"/>
    <mergeCell ref="G55:G56"/>
  </mergeCells>
  <conditionalFormatting sqref="F626:G626 F627:F632 F633:G633 F661:G661 F684:G684 F690:G690 F694:G694 F712:G712 F718:G718 F731:G731 F748:G748 F788:G788 F790:G790 F806:G806">
    <cfRule type="cellIs" dxfId="5" priority="6" operator="lessThan">
      <formula>#REF!</formula>
    </cfRule>
  </conditionalFormatting>
  <conditionalFormatting sqref="F746:G746">
    <cfRule type="cellIs" dxfId="4" priority="2" operator="lessThan">
      <formula>#REF!</formula>
    </cfRule>
  </conditionalFormatting>
  <conditionalFormatting sqref="F765:G765">
    <cfRule type="cellIs" dxfId="3" priority="1" operator="lessThan">
      <formula>#REF!</formula>
    </cfRule>
  </conditionalFormatting>
  <conditionalFormatting sqref="F794:G794">
    <cfRule type="cellIs" dxfId="2" priority="3" operator="lessThan">
      <formula>#REF!</formula>
    </cfRule>
  </conditionalFormatting>
  <conditionalFormatting sqref="F804:G804">
    <cfRule type="cellIs" dxfId="1" priority="5" operator="lessThan">
      <formula>#REF!</formula>
    </cfRule>
  </conditionalFormatting>
  <conditionalFormatting sqref="F808:G808">
    <cfRule type="cellIs" dxfId="0" priority="4" operator="lessThan">
      <formula>#REF!</formula>
    </cfRule>
  </conditionalFormatting>
  <pageMargins left="0.31496062992125984" right="0.31496062992125984" top="0.74803149606299213" bottom="0.74803149606299213" header="0.31496062992125984" footer="0.31496062992125984"/>
  <pageSetup paperSize="9" scale="75" orientation="landscape" r:id="rId1"/>
  <ignoredErrors>
    <ignoredError sqref="F746 F788 F80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Janvāris-augusts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Vizma Balode</dc:creator>
  <cp:lastModifiedBy>Vizma Balode</cp:lastModifiedBy>
  <cp:lastPrinted>2026-10-15T06:11:10Z</cp:lastPrinted>
  <dcterms:created xsi:type="dcterms:W3CDTF">2026-10-14T09:29:16Z</dcterms:created>
  <dcterms:modified xsi:type="dcterms:W3CDTF">2026-10-16T11:03:13Z</dcterms:modified>
</cp:coreProperties>
</file>