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nita\18.forma\2020\"/>
    </mc:Choice>
  </mc:AlternateContent>
  <xr:revisionPtr revIDLastSave="0" documentId="13_ncr:1_{75E466D8-9E50-4ACD-A94A-B41B16BD41E1}" xr6:coauthVersionLast="46" xr6:coauthVersionMax="46" xr10:uidLastSave="{00000000-0000-0000-0000-000000000000}"/>
  <bookViews>
    <workbookView xWindow="-120" yWindow="-120" windowWidth="29040" windowHeight="15990" xr2:uid="{EBA9402D-4A5B-44A1-BA77-C5696DCCBB17}"/>
  </bookViews>
  <sheets>
    <sheet name="1.pielikums" sheetId="1" r:id="rId1"/>
  </sheets>
  <definedNames>
    <definedName name="_xlnm._FilterDatabase" localSheetId="0" hidden="1">'1.pielikums'!$A$5:$H$5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7" i="1" l="1"/>
  <c r="F770" i="1" l="1"/>
  <c r="F768" i="1"/>
  <c r="F766" i="1"/>
  <c r="F762" i="1"/>
  <c r="F759" i="1"/>
  <c r="F755" i="1"/>
  <c r="F752" i="1"/>
  <c r="F734" i="1"/>
  <c r="F727" i="1"/>
  <c r="F710" i="1"/>
  <c r="F703" i="1"/>
  <c r="F699" i="1"/>
  <c r="F687" i="1"/>
  <c r="F682" i="1"/>
  <c r="F679" i="1"/>
  <c r="F660" i="1"/>
  <c r="F649" i="1"/>
  <c r="F638" i="1"/>
  <c r="F634" i="1"/>
  <c r="G626" i="1"/>
  <c r="F626" i="1"/>
  <c r="E626" i="1"/>
  <c r="H619" i="1"/>
  <c r="H618" i="1"/>
  <c r="H617" i="1"/>
  <c r="H616" i="1"/>
  <c r="H615" i="1"/>
  <c r="H614" i="1"/>
  <c r="H613" i="1"/>
  <c r="H612" i="1"/>
  <c r="F611" i="1"/>
  <c r="E611" i="1"/>
  <c r="H611" i="1" s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F597" i="1"/>
  <c r="E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F584" i="1"/>
  <c r="E584" i="1"/>
  <c r="H583" i="1"/>
  <c r="H582" i="1"/>
  <c r="H581" i="1"/>
  <c r="H580" i="1"/>
  <c r="H579" i="1"/>
  <c r="H578" i="1"/>
  <c r="H577" i="1"/>
  <c r="H576" i="1"/>
  <c r="H575" i="1"/>
  <c r="H574" i="1"/>
  <c r="H573" i="1"/>
  <c r="F572" i="1"/>
  <c r="E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F534" i="1"/>
  <c r="E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F474" i="1"/>
  <c r="E474" i="1"/>
  <c r="H474" i="1" s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F437" i="1"/>
  <c r="H437" i="1" s="1"/>
  <c r="E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F422" i="1"/>
  <c r="E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F393" i="1"/>
  <c r="E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F365" i="1"/>
  <c r="E365" i="1"/>
  <c r="H364" i="1"/>
  <c r="H363" i="1"/>
  <c r="H362" i="1"/>
  <c r="H361" i="1"/>
  <c r="H360" i="1"/>
  <c r="H359" i="1"/>
  <c r="H358" i="1"/>
  <c r="H357" i="1"/>
  <c r="H356" i="1"/>
  <c r="F355" i="1"/>
  <c r="E355" i="1"/>
  <c r="H355" i="1" s="1"/>
  <c r="H354" i="1"/>
  <c r="H353" i="1"/>
  <c r="F352" i="1"/>
  <c r="E352" i="1"/>
  <c r="H352" i="1" s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F328" i="1"/>
  <c r="E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F314" i="1"/>
  <c r="E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F83" i="1"/>
  <c r="E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93" i="1" l="1"/>
  <c r="E620" i="1"/>
  <c r="H83" i="1"/>
  <c r="H572" i="1"/>
  <c r="H597" i="1"/>
  <c r="F620" i="1"/>
  <c r="H365" i="1"/>
  <c r="H534" i="1"/>
  <c r="F772" i="1"/>
  <c r="H620" i="1"/>
  <c r="H24" i="1"/>
</calcChain>
</file>

<file path=xl/sharedStrings.xml><?xml version="1.0" encoding="utf-8"?>
<sst xmlns="http://schemas.openxmlformats.org/spreadsheetml/2006/main" count="2146" uniqueCount="1283">
  <si>
    <t>I Dati par aptiekās atprečotām valsts kompensētām receptēm</t>
  </si>
  <si>
    <t>Periods: 01.01.2020. - 31.12.2020.</t>
  </si>
  <si>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</si>
  <si>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</si>
  <si>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</si>
  <si>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</si>
  <si>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</si>
  <si>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</si>
  <si>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</si>
  <si>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</si>
  <si>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</si>
  <si>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</si>
  <si>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</si>
  <si>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</si>
  <si>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</si>
  <si>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</si>
  <si>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</si>
  <si>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</si>
  <si>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</si>
  <si>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</si>
  <si>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</si>
  <si>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</si>
  <si>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</si>
  <si>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</si>
  <si>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</si>
  <si>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</si>
  <si>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</si>
  <si>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</si>
  <si>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</si>
  <si>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</si>
  <si>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3.3.</t>
  </si>
  <si>
    <t>Iegūta izolēta sarkanās rindas šūnu aplāzija (eritroblastopēnija)</t>
  </si>
  <si>
    <t>D60.0;D60.1;D60.8;D60.9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</si>
  <si>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</si>
  <si>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</si>
  <si>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</si>
  <si>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</si>
  <si>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</si>
  <si>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</si>
  <si>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</si>
  <si>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</si>
  <si>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</si>
  <si>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</si>
  <si>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</si>
  <si>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</si>
  <si>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</si>
  <si>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</si>
  <si>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</si>
  <si>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</si>
  <si>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</si>
  <si>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</si>
  <si>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</si>
  <si>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</si>
  <si>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</si>
  <si>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3.13.</t>
  </si>
  <si>
    <t>Imūndeficīts ar citām būtiskām anomālijām</t>
  </si>
  <si>
    <t>D82.0-D82.4; D82.8; D82.9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</si>
  <si>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</si>
  <si>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</si>
  <si>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</si>
  <si>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</si>
  <si>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</si>
  <si>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</si>
  <si>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</si>
  <si>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</si>
  <si>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</si>
  <si>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>50;75;100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</si>
  <si>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</si>
  <si>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</si>
  <si>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</si>
  <si>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</si>
  <si>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</si>
  <si>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</si>
  <si>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4.1.2.</t>
  </si>
  <si>
    <t>Akūts reimatisms ar sirds bojājumu</t>
  </si>
  <si>
    <t>I01.0-I01.2;I01.8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</si>
  <si>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</si>
  <si>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</si>
  <si>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</si>
  <si>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</si>
  <si>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</si>
  <si>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</si>
  <si>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</si>
  <si>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</si>
  <si>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</si>
  <si>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</si>
  <si>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</si>
  <si>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</si>
  <si>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</si>
  <si>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</si>
  <si>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</si>
  <si>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</si>
  <si>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</si>
  <si>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</si>
  <si>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</si>
  <si>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</si>
  <si>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</si>
  <si>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</si>
  <si>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</si>
  <si>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</si>
  <si>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</si>
  <si>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</si>
  <si>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</si>
  <si>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</si>
  <si>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</si>
  <si>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</si>
  <si>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</si>
  <si>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</si>
  <si>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</si>
  <si>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</si>
  <si>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</si>
  <si>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</si>
  <si>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</si>
  <si>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</si>
  <si>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</si>
  <si>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</si>
  <si>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</si>
  <si>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</si>
  <si>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</si>
  <si>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</si>
  <si>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</si>
  <si>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</si>
  <si>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</si>
  <si>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</si>
  <si>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</si>
  <si>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</si>
  <si>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</si>
  <si>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</si>
  <si>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</si>
  <si>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</si>
  <si>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</si>
  <si>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</si>
  <si>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</si>
  <si>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</si>
  <si>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</si>
  <si>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</si>
  <si>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</si>
  <si>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</si>
  <si>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</si>
  <si>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</si>
  <si>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</si>
  <si>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</si>
  <si>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</si>
  <si>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</si>
  <si>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</si>
  <si>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</si>
  <si>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</si>
  <si>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</si>
  <si>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</si>
  <si>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</si>
  <si>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</si>
  <si>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</si>
  <si>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</si>
  <si>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</si>
  <si>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</si>
  <si>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</si>
  <si>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</si>
  <si>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</si>
  <si>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</si>
  <si>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</si>
  <si>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</si>
  <si>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</si>
  <si>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</si>
  <si>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</si>
  <si>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</si>
  <si>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</si>
  <si>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</si>
  <si>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</si>
  <si>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</si>
  <si>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</si>
  <si>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</si>
  <si>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</si>
  <si>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</si>
  <si>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</si>
  <si>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</si>
  <si>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</si>
  <si>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</si>
  <si>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</si>
  <si>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</si>
  <si>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</si>
  <si>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</si>
  <si>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</si>
  <si>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</si>
  <si>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</si>
  <si>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</si>
  <si>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</si>
  <si>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</si>
  <si>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</si>
  <si>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</si>
  <si>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</si>
  <si>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</si>
  <si>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</si>
  <si>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</si>
  <si>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</si>
  <si>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</si>
  <si>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</si>
  <si>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</si>
  <si>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</si>
  <si>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</si>
  <si>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</si>
  <si>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</si>
  <si>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</si>
  <si>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</si>
  <si>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</si>
  <si>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</si>
  <si>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</si>
  <si>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</si>
  <si>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</si>
  <si>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</si>
  <si>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</si>
  <si>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</si>
  <si>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</si>
  <si>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</si>
  <si>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</si>
  <si>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</si>
  <si>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</si>
  <si>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</si>
  <si>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</si>
  <si>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</si>
  <si>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</si>
  <si>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</si>
  <si>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</si>
  <si>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</si>
  <si>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</si>
  <si>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</si>
  <si>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</si>
  <si>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</si>
  <si>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</si>
  <si>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</si>
  <si>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</si>
  <si>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</si>
  <si>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</si>
  <si>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</si>
  <si>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</si>
  <si>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</si>
  <si>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</si>
  <si>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</si>
  <si>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</si>
  <si>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</si>
  <si>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</si>
  <si>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</si>
  <si>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</si>
  <si>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</si>
  <si>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</si>
  <si>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</si>
  <si>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</si>
  <si>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</si>
  <si>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</si>
  <si>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</si>
  <si>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</si>
  <si>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</si>
  <si>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</si>
  <si>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</si>
  <si>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</si>
  <si>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</si>
  <si>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</si>
  <si>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</si>
  <si>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</si>
  <si>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</si>
  <si>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</si>
  <si>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</si>
  <si>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</si>
  <si>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</si>
  <si>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</si>
  <si>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</si>
  <si>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</si>
  <si>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</si>
  <si>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</si>
  <si>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</si>
  <si>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</si>
  <si>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</si>
  <si>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</si>
  <si>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</si>
  <si>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</si>
  <si>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</si>
  <si>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</si>
  <si>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</si>
  <si>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</si>
  <si>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</si>
  <si>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</si>
  <si>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</si>
  <si>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</si>
  <si>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</si>
  <si>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</si>
  <si>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</si>
  <si>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</si>
  <si>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</si>
  <si>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</si>
  <si>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</si>
  <si>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</si>
  <si>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</si>
  <si>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</si>
  <si>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</si>
  <si>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</si>
  <si>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</si>
  <si>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</si>
  <si>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</si>
  <si>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</si>
  <si>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</si>
  <si>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</si>
  <si>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</si>
  <si>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</si>
  <si>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</si>
  <si>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</si>
  <si>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</si>
  <si>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</si>
  <si>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</si>
  <si>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</si>
  <si>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</si>
  <si>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</si>
  <si>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</si>
  <si>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</si>
  <si>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</si>
  <si>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</si>
  <si>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</si>
  <si>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</si>
  <si>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</si>
  <si>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</si>
  <si>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</si>
  <si>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</si>
  <si>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</si>
  <si>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</si>
  <si>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</si>
  <si>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</si>
  <si>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</si>
  <si>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</si>
  <si>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</si>
  <si>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</si>
  <si>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</si>
  <si>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</si>
  <si>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</si>
  <si>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</si>
  <si>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</si>
  <si>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</si>
  <si>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</si>
  <si>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</si>
  <si>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</si>
  <si>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</si>
  <si>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</si>
  <si>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</si>
  <si>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</si>
  <si>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</si>
  <si>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</si>
  <si>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</si>
  <si>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</si>
  <si>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</si>
  <si>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</si>
  <si>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</si>
  <si>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</si>
  <si>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</si>
  <si>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</si>
  <si>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</si>
  <si>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</si>
  <si>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</si>
  <si>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</si>
  <si>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</si>
  <si>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</si>
  <si>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</si>
  <si>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</si>
  <si>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</si>
  <si>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</si>
  <si>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</si>
  <si>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</si>
  <si>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</si>
  <si>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</si>
  <si>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</si>
  <si>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</si>
  <si>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</si>
  <si>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</si>
  <si>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</si>
  <si>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</si>
  <si>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</si>
  <si>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</si>
  <si>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</si>
  <si>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</si>
  <si>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</si>
  <si>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</si>
  <si>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</si>
  <si>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</si>
  <si>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</si>
  <si>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</si>
  <si>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</si>
  <si>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</si>
  <si>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</si>
  <si>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</si>
  <si>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</si>
  <si>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</si>
  <si>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</si>
  <si>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</si>
  <si>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</si>
  <si>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</si>
  <si>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</si>
  <si>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</si>
  <si>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</si>
  <si>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</si>
  <si>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</si>
  <si>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</si>
  <si>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</si>
  <si>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</si>
  <si>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</si>
  <si>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</si>
  <si>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</si>
  <si>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</si>
  <si>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</si>
  <si>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</si>
  <si>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</si>
  <si>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</si>
  <si>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</si>
  <si>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</si>
  <si>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</si>
  <si>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</si>
  <si>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</si>
  <si>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</si>
  <si>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</si>
  <si>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</si>
  <si>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C81.0-C81.4;C81.7;C81.9;C82.0-C82.7;C83.0-C83.9;C84.0-C84.9;C85.0-C85.2;C85.7;C85.9;C86.0-C86.6;C88.0-C88.4;C88.7;C88.9;C90.0-C90.3;C91.0-C91.9;C92.0-C92.9;C93.0-C93.3;C93.7;C93.9;C94.0-C94.7;C95.0-C95.2;C95.7;C95.9;C96.0-CC96.9</t>
  </si>
  <si>
    <t>5.14.1.</t>
  </si>
  <si>
    <t>Hodžkina limfoma</t>
  </si>
  <si>
    <t>C81.0-C81.4;C81.7;C81.9</t>
  </si>
  <si>
    <t>5.14.2.</t>
  </si>
  <si>
    <t>Folikulāra limfoma</t>
  </si>
  <si>
    <t>C82.0-C82.7;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</si>
  <si>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</si>
  <si>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</si>
  <si>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</si>
  <si>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</si>
  <si>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</si>
  <si>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</si>
  <si>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</si>
  <si>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</si>
  <si>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</si>
  <si>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</si>
  <si>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</si>
  <si>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</si>
  <si>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</si>
  <si>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</si>
  <si>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</si>
  <si>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</si>
  <si>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</si>
  <si>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</si>
  <si>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</si>
  <si>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</si>
  <si>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</si>
  <si>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</si>
  <si>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</si>
  <si>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</si>
  <si>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</si>
  <si>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</si>
  <si>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</si>
  <si>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</si>
  <si>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</si>
  <si>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</si>
  <si>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</si>
  <si>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</si>
  <si>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</si>
  <si>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</si>
  <si>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</si>
  <si>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</si>
  <si>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</si>
  <si>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</si>
  <si>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</si>
  <si>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</si>
  <si>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</si>
  <si>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</si>
  <si>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</si>
  <si>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</si>
  <si>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</si>
  <si>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</si>
  <si>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</si>
  <si>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</si>
  <si>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</si>
  <si>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</si>
  <si>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</si>
  <si>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</si>
  <si>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</si>
  <si>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</si>
  <si>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</si>
  <si>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</si>
  <si>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</si>
  <si>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</si>
  <si>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</si>
  <si>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</si>
  <si>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</si>
  <si>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</si>
  <si>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</si>
  <si>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</si>
  <si>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</si>
  <si>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</si>
  <si>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</si>
  <si>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</si>
  <si>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</si>
  <si>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</si>
  <si>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</si>
  <si>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</si>
  <si>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</si>
  <si>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</si>
  <si>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</si>
  <si>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</si>
  <si>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</si>
  <si>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</si>
  <si>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</si>
  <si>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6.</t>
  </si>
  <si>
    <t>Ādas un zemādas audu slimības</t>
  </si>
  <si>
    <t>L10; L13; L20; L27; L40; L50.8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</si>
  <si>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</si>
  <si>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</si>
  <si>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</si>
  <si>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</si>
  <si>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</si>
  <si>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</si>
  <si>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</si>
  <si>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</si>
  <si>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</si>
  <si>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</si>
  <si>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</si>
  <si>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</si>
  <si>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</si>
  <si>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</si>
  <si>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</si>
  <si>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</si>
  <si>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</si>
  <si>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</si>
  <si>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</si>
  <si>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</si>
  <si>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</si>
  <si>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</si>
  <si>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</si>
  <si>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</si>
  <si>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</si>
  <si>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</si>
  <si>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</si>
  <si>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</si>
  <si>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</si>
  <si>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</si>
  <si>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</si>
  <si>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</si>
  <si>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</si>
  <si>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</si>
  <si>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</si>
  <si>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</si>
  <si>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</si>
  <si>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</si>
  <si>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</si>
  <si>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</si>
  <si>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</si>
  <si>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</si>
  <si>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</si>
  <si>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</si>
  <si>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</si>
  <si>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</si>
  <si>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</si>
  <si>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</si>
  <si>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</si>
  <si>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</si>
  <si>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</si>
  <si>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</si>
  <si>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</si>
  <si>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</si>
  <si>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</si>
  <si>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</si>
  <si>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</si>
  <si>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</si>
  <si>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</si>
  <si>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</si>
  <si>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</si>
  <si>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</si>
  <si>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</si>
  <si>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</si>
  <si>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</si>
  <si>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</si>
  <si>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</si>
  <si>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</si>
  <si>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</si>
  <si>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</si>
  <si>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</si>
  <si>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</si>
  <si>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</si>
  <si>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</si>
  <si>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</si>
  <si>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</si>
  <si>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</si>
  <si>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</si>
  <si>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</si>
  <si>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</si>
  <si>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</si>
  <si>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</si>
  <si>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</si>
  <si>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</si>
  <si>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</si>
  <si>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</si>
  <si>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</si>
  <si>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</si>
  <si>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</si>
  <si>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</si>
  <si>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</si>
  <si>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</si>
  <si>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</si>
  <si>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</si>
  <si>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</si>
  <si>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</si>
  <si>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</si>
  <si>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</si>
  <si>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</si>
  <si>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</si>
  <si>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</si>
  <si>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</si>
  <si>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</si>
  <si>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</si>
  <si>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</si>
  <si>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</si>
  <si>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</si>
  <si>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</si>
  <si>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</si>
  <si>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</si>
  <si>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</si>
  <si>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</si>
  <si>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</si>
  <si>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</si>
  <si>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</si>
  <si>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</si>
  <si>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</si>
  <si>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</si>
  <si>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</si>
  <si>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</si>
  <si>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</si>
  <si>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</si>
  <si>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</si>
  <si>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</si>
  <si>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</si>
  <si>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</si>
  <si>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E55, 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</si>
  <si>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</si>
  <si>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</si>
  <si>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</si>
  <si>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</si>
  <si>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</si>
  <si>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</si>
  <si>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</si>
  <si>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</si>
  <si>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</si>
  <si>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</si>
  <si>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</si>
  <si>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</si>
  <si>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</si>
  <si>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</si>
  <si>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</si>
  <si>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</si>
  <si>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</si>
  <si>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</si>
  <si>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</si>
  <si>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</si>
  <si>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</si>
  <si>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</si>
  <si>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</si>
  <si>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</si>
  <si>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</si>
  <si>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</si>
  <si>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</si>
  <si>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</si>
  <si>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</si>
  <si>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</si>
  <si>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</si>
  <si>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</si>
  <si>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</si>
  <si>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</si>
  <si>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</si>
  <si>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</si>
  <si>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</si>
  <si>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</si>
  <si>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</si>
  <si>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</si>
  <si>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</si>
  <si>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</si>
  <si>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</si>
  <si>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</si>
  <si>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</si>
  <si>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</si>
  <si>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</si>
  <si>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</si>
  <si>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</si>
  <si>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</si>
  <si>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</si>
  <si>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</si>
  <si>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</si>
  <si>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</si>
  <si>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</si>
  <si>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</si>
  <si>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</si>
  <si>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</si>
  <si>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</si>
  <si>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</si>
  <si>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</si>
  <si>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</si>
  <si>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</si>
  <si>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</si>
  <si>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</si>
  <si>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</si>
  <si>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</si>
  <si>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</si>
  <si>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</si>
  <si>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</si>
  <si>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</si>
  <si>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</si>
  <si>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</si>
  <si>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</si>
  <si>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</si>
  <si>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</si>
  <si>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</si>
  <si>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</si>
  <si>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</si>
  <si>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</si>
  <si>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</si>
  <si>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10.4.2.</t>
  </si>
  <si>
    <t>Humānā imūndeficīta vīrusa (HIV) infekcija ar ļaundabīgu audzēju</t>
  </si>
  <si>
    <t>B21.0-B21.3;B21.7-B21.9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</si>
  <si>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</si>
  <si>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</si>
  <si>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</si>
  <si>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</si>
  <si>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</si>
  <si>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</si>
  <si>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</si>
  <si>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</si>
  <si>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</si>
  <si>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</si>
  <si>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</si>
  <si>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</si>
  <si>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</si>
  <si>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</si>
  <si>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</si>
  <si>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</si>
  <si>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</si>
  <si>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</si>
  <si>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</si>
  <si>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</si>
  <si>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</si>
  <si>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</si>
  <si>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</si>
  <si>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</si>
  <si>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</si>
  <si>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</si>
  <si>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</si>
  <si>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</si>
  <si>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</si>
  <si>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</si>
  <si>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</si>
  <si>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</si>
  <si>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</si>
  <si>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</si>
  <si>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</si>
  <si>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</si>
  <si>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</si>
  <si>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</si>
  <si>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</si>
  <si>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</si>
  <si>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</si>
  <si>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</si>
  <si>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</si>
  <si>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</si>
  <si>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</si>
  <si>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</si>
  <si>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</si>
  <si>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</si>
  <si>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</si>
  <si>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</si>
  <si>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</si>
  <si>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</si>
  <si>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</si>
  <si>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</si>
  <si>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</si>
  <si>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</si>
  <si>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</si>
  <si>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</si>
  <si>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</si>
  <si>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</si>
  <si>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</si>
  <si>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</si>
  <si>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</si>
  <si>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</si>
  <si>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</si>
  <si>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</si>
  <si>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</si>
  <si>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</si>
  <si>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</si>
  <si>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</si>
  <si>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</si>
  <si>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</si>
  <si>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</si>
  <si>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</si>
  <si>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</si>
  <si>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</si>
  <si>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</si>
  <si>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</si>
  <si>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</si>
  <si>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</si>
  <si>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</si>
  <si>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</si>
  <si>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</si>
  <si>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</si>
  <si>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</si>
  <si>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</si>
  <si>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</si>
  <si>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</si>
  <si>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</si>
  <si>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G56.4;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</si>
  <si>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</si>
  <si>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</si>
  <si>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</si>
  <si>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</si>
  <si>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</si>
  <si>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</si>
  <si>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</si>
  <si>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</si>
  <si>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</si>
  <si>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</si>
  <si>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</si>
  <si>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</si>
  <si>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</si>
  <si>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</si>
  <si>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</si>
  <si>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</si>
  <si>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</si>
  <si>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</si>
  <si>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</si>
  <si>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</t>
  </si>
  <si>
    <t>14.3.1.</t>
  </si>
  <si>
    <t>Epilepsija</t>
  </si>
  <si>
    <t>G40.0-G40.8</t>
  </si>
  <si>
    <t>14.3.3.</t>
  </si>
  <si>
    <t>Cerebrāla transitoriska išēmiska lēkme un radniecīgi sindromi</t>
  </si>
  <si>
    <t>G45.0-G45.4;G45.8;G45.9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</si>
  <si>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</si>
  <si>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</si>
  <si>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</si>
  <si>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</si>
  <si>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</si>
  <si>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</si>
  <si>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</si>
  <si>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</si>
  <si>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</si>
  <si>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</si>
  <si>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</si>
  <si>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</si>
  <si>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</si>
  <si>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</si>
  <si>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</si>
  <si>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</si>
  <si>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</si>
  <si>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</si>
  <si>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</si>
  <si>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</si>
  <si>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</si>
  <si>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</si>
  <si>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</si>
  <si>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</si>
  <si>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</si>
  <si>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</si>
  <si>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</si>
  <si>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</si>
  <si>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</si>
  <si>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</si>
  <si>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</si>
  <si>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</si>
  <si>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</si>
  <si>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</si>
  <si>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G50.0;G50.1;G50.8;G50.9;G54.0;G54.1;G54.5;G54.6;G56.4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</si>
  <si>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</si>
  <si>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</si>
  <si>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</si>
  <si>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</si>
  <si>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</si>
  <si>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</si>
  <si>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</si>
  <si>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Kauzalģija</t>
  </si>
  <si>
    <t>G56.4</t>
  </si>
  <si>
    <t>14.10.</t>
  </si>
  <si>
    <t>Polineiropātijas un citas perifēriskās nervu sistēmas slimības</t>
  </si>
  <si>
    <t>G60.0-G60.3;G60.8;G60.9;G61.0;G61.1;G61.8;G61.9;G62.0;G62.2;G62.8;G63.0;G63.3;G63.5;G90.6;G95.0-G95.2;G95.8;G95.9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</si>
  <si>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</si>
  <si>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</si>
  <si>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</si>
  <si>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</si>
  <si>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</si>
  <si>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</si>
  <si>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</si>
  <si>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</si>
  <si>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</si>
  <si>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</si>
  <si>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</si>
  <si>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</si>
  <si>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</si>
  <si>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Kompleksais reģionālais sāpju sindroms, II tips</t>
  </si>
  <si>
    <t>G90.6</t>
  </si>
  <si>
    <t>14.10.6.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</si>
  <si>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</si>
  <si>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</si>
  <si>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</si>
  <si>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</si>
  <si>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F20.0; F20.1; F20.2; F20.3; F20.4; F20.5; F20.6; F20.8; F21; F22.0; F22.8; F22.9; F23.00; F23.0-F23.3; F23.8; F23.9; F23.10; F23.11; F23.20; F23.30; F23.80; F25.0; F25.1; F25.2; F25.8; F25.9; F31.0; F31.9; F33.0; F33.1; F33.2; F33.3; F33.4; F33.8; F33.9; F71.0; F71.1; F71.8; F71.9; F72.0; F72.1; F72.8; F72.9; F73.0; F73.1; F73.8; F73.9; F84.0; F84.1; F84.2; F84.3; F84.4; F84.5; F84.8;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</si>
  <si>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</si>
  <si>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</si>
  <si>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</si>
  <si>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</si>
  <si>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</si>
  <si>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</si>
  <si>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</si>
  <si>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</si>
  <si>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</si>
  <si>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</si>
  <si>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</si>
  <si>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</si>
  <si>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</si>
  <si>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</si>
  <si>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</si>
  <si>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</si>
  <si>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</si>
  <si>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</si>
  <si>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</si>
  <si>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</si>
  <si>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</si>
  <si>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</si>
  <si>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</si>
  <si>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</si>
  <si>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</si>
  <si>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</si>
  <si>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</si>
  <si>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</si>
  <si>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</si>
  <si>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</si>
  <si>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</si>
  <si>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</si>
  <si>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</si>
  <si>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</si>
  <si>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</si>
  <si>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</si>
  <si>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</si>
  <si>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</si>
  <si>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</si>
  <si>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</si>
  <si>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</si>
  <si>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</si>
  <si>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</si>
  <si>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</si>
  <si>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</si>
  <si>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</si>
  <si>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</si>
  <si>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</si>
  <si>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</si>
  <si>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</si>
  <si>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</si>
  <si>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</si>
  <si>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Neorganiska enurēze</t>
  </si>
  <si>
    <t>F98.0</t>
  </si>
  <si>
    <t>15.19.</t>
  </si>
  <si>
    <t>Psihiski un uzvedības traucējumi alkohola lietošanas dēļ</t>
  </si>
  <si>
    <t>F10.1-F10.2</t>
  </si>
  <si>
    <t>15.21.</t>
  </si>
  <si>
    <t>Psihiski un uzvedības traucējumi Indijas kaņepju alkaloīdu lietošanas dēļ</t>
  </si>
  <si>
    <t>F12.1;F12.2</t>
  </si>
  <si>
    <t>15.26.</t>
  </si>
  <si>
    <t>Psihiski un uzvedības traucējumi, kas radušies tabakas lietošanas dēļ</t>
  </si>
  <si>
    <t>F17.1-17.2</t>
  </si>
  <si>
    <t>15.28.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</si>
  <si>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</si>
  <si>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</si>
  <si>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</si>
  <si>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</si>
  <si>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Z20.6;Z31.1;Z31.2;Z93; Z94; Z95; Z25.1</t>
  </si>
  <si>
    <t>16.1.</t>
  </si>
  <si>
    <t>Nepieciešamība imunizēt pret gripu</t>
  </si>
  <si>
    <t>Z25.1</t>
  </si>
  <si>
    <t>16.2.</t>
  </si>
  <si>
    <t>Mākslīga atvere</t>
  </si>
  <si>
    <t>Z93.1-Z93.6</t>
  </si>
  <si>
    <t>16.3.</t>
  </si>
  <si>
    <t>Stāvoklis pēc orgāna un audu transplantācijas</t>
  </si>
  <si>
    <t>Z94.0; Z94.1; Z94.2; Z94.4; Z94.8</t>
  </si>
  <si>
    <t>16.4.</t>
  </si>
  <si>
    <t>Sirds un asinsvadu implantāti un transplantāti</t>
  </si>
  <si>
    <t>Z95.1;Z95.2;Z95.5;Z95.8</t>
  </si>
  <si>
    <t>16.5.</t>
  </si>
  <si>
    <t>Iespēja inficēties un kontakts ar humānā imūndeficīta vīrusu (HIV)</t>
  </si>
  <si>
    <t>Z20.6</t>
  </si>
  <si>
    <t>16.6.</t>
  </si>
  <si>
    <t>Bezsimptomu inficēšanās ar humānā imūndeficīta vīrusu (HIV)</t>
  </si>
  <si>
    <t>Z21</t>
  </si>
  <si>
    <t>16.7.</t>
  </si>
  <si>
    <t>Mākslīga apsēklošana</t>
  </si>
  <si>
    <t>Z31.1</t>
  </si>
  <si>
    <t>16.8.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</si>
  <si>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</si>
  <si>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</si>
  <si>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</si>
  <si>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</si>
  <si>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</si>
  <si>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</si>
  <si>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</si>
  <si>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</si>
  <si>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</si>
  <si>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</si>
  <si>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</si>
  <si>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</si>
  <si>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</si>
  <si>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</si>
  <si>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</si>
  <si>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</si>
  <si>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</si>
  <si>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</si>
  <si>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</si>
  <si>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</si>
  <si>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</si>
  <si>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</si>
  <si>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</si>
  <si>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</si>
  <si>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</si>
  <si>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</si>
  <si>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</si>
  <si>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</si>
  <si>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</si>
  <si>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</si>
  <si>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</si>
  <si>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</si>
  <si>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</si>
  <si>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</si>
  <si>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</si>
  <si>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</si>
  <si>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</si>
  <si>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</si>
  <si>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</si>
  <si>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</si>
  <si>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</si>
  <si>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</si>
  <si>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</si>
  <si>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</si>
  <si>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</si>
  <si>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</si>
  <si>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</si>
  <si>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</si>
  <si>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</si>
  <si>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</si>
  <si>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</si>
  <si>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</si>
  <si>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</si>
  <si>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</si>
  <si>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</si>
  <si>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</si>
  <si>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75;100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</si>
  <si>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</si>
  <si>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</si>
  <si>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</si>
  <si>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</si>
  <si>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</si>
  <si>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</si>
  <si>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</si>
  <si>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</si>
  <si>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</si>
  <si>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</si>
  <si>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</si>
  <si>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</si>
  <si>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</si>
  <si>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</si>
  <si>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</si>
  <si>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</si>
  <si>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Unikālais pacientu skaits</t>
  </si>
  <si>
    <t>Bērni līdz 2 gadu vecumam MB</t>
  </si>
  <si>
    <t>Grūtnieces un sievietes pēcdzemdību periodā MG</t>
  </si>
  <si>
    <t>III Pārskats par finanšu līdzekļu izlietojumu ambulatorajai ārstēšanai paredzēto zāļu un medicīnisko ierīču iegādes izdevumu kompensācijai individuāliem pacientiem</t>
  </si>
  <si>
    <t>Diagnožu grupa</t>
  </si>
  <si>
    <t>Pacientu skaits</t>
  </si>
  <si>
    <t>Faktiskie izdevumi janv.- decembris (EUR)</t>
  </si>
  <si>
    <t>Orbītas bojājums</t>
  </si>
  <si>
    <t>H05</t>
  </si>
  <si>
    <t>Iridociklīts</t>
  </si>
  <si>
    <t>H20</t>
  </si>
  <si>
    <t>Citas tīklenes slimības</t>
  </si>
  <si>
    <t>H35</t>
  </si>
  <si>
    <t>Talasēmija</t>
  </si>
  <si>
    <t>D56</t>
  </si>
  <si>
    <t>D61</t>
  </si>
  <si>
    <t>Citi koagulācijas traucējumi</t>
  </si>
  <si>
    <t>D68</t>
  </si>
  <si>
    <t>Noteiktas limforetikulāro audu un retikulohistiocitārās sistēmas slimības</t>
  </si>
  <si>
    <t>D76</t>
  </si>
  <si>
    <t>Imūndeficīts ar dominējošu antivielu defektu</t>
  </si>
  <si>
    <t>D80</t>
  </si>
  <si>
    <t>D82</t>
  </si>
  <si>
    <t>D83</t>
  </si>
  <si>
    <t>D84</t>
  </si>
  <si>
    <t>Citi citur neklasificēti,imūno mehānismu traucējumi</t>
  </si>
  <si>
    <t>D89</t>
  </si>
  <si>
    <t xml:space="preserve">Asinsrites sistēmas slimības </t>
  </si>
  <si>
    <t>Plaušu embolija</t>
  </si>
  <si>
    <t>I26</t>
  </si>
  <si>
    <t>Citas kardiopulmonālas slimības</t>
  </si>
  <si>
    <t>I27</t>
  </si>
  <si>
    <t>Akūts un subakūts endokardīts</t>
  </si>
  <si>
    <t>I33</t>
  </si>
  <si>
    <t>Citi vadīšanas traucējumi</t>
  </si>
  <si>
    <t>I45</t>
  </si>
  <si>
    <t>I47</t>
  </si>
  <si>
    <t>Cita veida sirds aritmijas</t>
  </si>
  <si>
    <t>I49</t>
  </si>
  <si>
    <t>I69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</si>
  <si>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</si>
  <si>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</si>
  <si>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</si>
  <si>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</si>
  <si>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</si>
  <si>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</si>
  <si>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</si>
  <si>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C18</t>
  </si>
  <si>
    <t>C25</t>
  </si>
  <si>
    <t>C34</t>
  </si>
  <si>
    <t>C40</t>
  </si>
  <si>
    <t>C44</t>
  </si>
  <si>
    <t>C69</t>
  </si>
  <si>
    <t>C71</t>
  </si>
  <si>
    <t>C92</t>
  </si>
  <si>
    <t>C94</t>
  </si>
  <si>
    <t>Citi un /neprec.limfoīdo,asinsrades un radniecīgu audu ļaund.audz.</t>
  </si>
  <si>
    <t>C96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</si>
  <si>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</si>
  <si>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</si>
  <si>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</si>
  <si>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</si>
  <si>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</si>
  <si>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</si>
  <si>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</si>
  <si>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</si>
  <si>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</si>
  <si>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</si>
  <si>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</si>
  <si>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</si>
  <si>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Nātrene (urticaria)</t>
  </si>
  <si>
    <t>L50</t>
  </si>
  <si>
    <t>Citi mata maisiņa bojājumi</t>
  </si>
  <si>
    <t>L73</t>
  </si>
  <si>
    <t xml:space="preserve">Elpošanas sistēmas slimības </t>
  </si>
  <si>
    <t>Vienkāršs un mukopurulents hronisks bronhīts</t>
  </si>
  <si>
    <t>J41</t>
  </si>
  <si>
    <t>Citur neklasificēta plaušu eozinofilija</t>
  </si>
  <si>
    <t>J82</t>
  </si>
  <si>
    <t>J84</t>
  </si>
  <si>
    <t>Pneimotorakss</t>
  </si>
  <si>
    <t>J93</t>
  </si>
  <si>
    <t>Nediabētiska hipoglikēmiska koma</t>
  </si>
  <si>
    <t>E15</t>
  </si>
  <si>
    <t>Citi aizkuņģa dziedzera iekšējās sekrēcijas traucējumi</t>
  </si>
  <si>
    <t>E16</t>
  </si>
  <si>
    <t>E23</t>
  </si>
  <si>
    <t>Kušinga sindroms</t>
  </si>
  <si>
    <t>E24</t>
  </si>
  <si>
    <t>E25</t>
  </si>
  <si>
    <t>Sēklinieku disfunkcija</t>
  </si>
  <si>
    <t>E29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</si>
  <si>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</si>
  <si>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</si>
  <si>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</si>
  <si>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</si>
  <si>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</si>
  <si>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</si>
  <si>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</si>
  <si>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Citur neklasificēti pēcmanipulāciju, endokrīni un vielmaiņas traucējumi</t>
  </si>
  <si>
    <t>E89</t>
  </si>
  <si>
    <t>K51</t>
  </si>
  <si>
    <t>Citas iekaisīgas aknu slimības</t>
  </si>
  <si>
    <t>K75</t>
  </si>
  <si>
    <t>Citas aknu slimības</t>
  </si>
  <si>
    <t>K76</t>
  </si>
  <si>
    <t>Herpesvīrusu [herpes simplex] infekcija</t>
  </si>
  <si>
    <t>B00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</si>
  <si>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</si>
  <si>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</si>
  <si>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</si>
  <si>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</si>
  <si>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</si>
  <si>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</si>
  <si>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Ehinokokoze</t>
  </si>
  <si>
    <t>B67</t>
  </si>
  <si>
    <t>Cisticerkoze</t>
  </si>
  <si>
    <t>B69</t>
  </si>
  <si>
    <t>Muskuļu, skeleta un saistaudu slimības</t>
  </si>
  <si>
    <t>M07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</si>
  <si>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</si>
  <si>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</si>
  <si>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</si>
  <si>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</si>
  <si>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</si>
  <si>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</si>
  <si>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</si>
  <si>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</si>
  <si>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</si>
  <si>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</si>
  <si>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M33</t>
  </si>
  <si>
    <t>M34</t>
  </si>
  <si>
    <t>M35</t>
  </si>
  <si>
    <t>Cita veida iekaisīgas spondilopātijas</t>
  </si>
  <si>
    <t>M46</t>
  </si>
  <si>
    <t>M47</t>
  </si>
  <si>
    <t>Miozīts</t>
  </si>
  <si>
    <t>M60</t>
  </si>
  <si>
    <t>M80</t>
  </si>
  <si>
    <t>Osteomielīts</t>
  </si>
  <si>
    <t>M86</t>
  </si>
  <si>
    <t>Citi skrimšļu bojājumi</t>
  </si>
  <si>
    <t>M94</t>
  </si>
  <si>
    <t>Iedzimtas pulmonālā un trīsviru (trikuspidālā) vārstuļa anomālijas</t>
  </si>
  <si>
    <t>Q22</t>
  </si>
  <si>
    <t>Iedzimtas aknu, žultsvadu un žultpūšļa anomālijas</t>
  </si>
  <si>
    <t>Q44</t>
  </si>
  <si>
    <t>Citas iedzimtas vīriešu dzimumorgānu anomālijas</t>
  </si>
  <si>
    <t>Q55</t>
  </si>
  <si>
    <t>Citas osteohondrodisplāzijas</t>
  </si>
  <si>
    <t>Q78</t>
  </si>
  <si>
    <t>Citas citur neklasificētas dzimumhromosomas anomālijas ar vīrieša fenotipu</t>
  </si>
  <si>
    <t>Q98</t>
  </si>
  <si>
    <t>Citas citur neklasificētas hromosomu anomālijas</t>
  </si>
  <si>
    <t>Q99</t>
  </si>
  <si>
    <t>Encefalīts, mielīts un encefalomielīts</t>
  </si>
  <si>
    <t>G04</t>
  </si>
  <si>
    <t>Spināla muskuļu atrofija un citi radniecīgi sindromi</t>
  </si>
  <si>
    <t>G12</t>
  </si>
  <si>
    <t>Citas bazālo gangliju deģeneratīvas slimības</t>
  </si>
  <si>
    <t>G23</t>
  </si>
  <si>
    <t>G35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</si>
  <si>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</si>
  <si>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</si>
  <si>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</si>
  <si>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</si>
  <si>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</si>
  <si>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</si>
  <si>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</si>
  <si>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G60</t>
  </si>
  <si>
    <t>G61</t>
  </si>
  <si>
    <t>G63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</si>
  <si>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</si>
  <si>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</si>
  <si>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</si>
  <si>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</si>
  <si>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</si>
  <si>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</si>
  <si>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</si>
  <si>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Paraplēģija un tetraplēģija</t>
  </si>
  <si>
    <t>G82</t>
  </si>
  <si>
    <t>G95</t>
  </si>
  <si>
    <t>Specifiski runas un valodas attīstības traucējumi</t>
  </si>
  <si>
    <t>F80</t>
  </si>
  <si>
    <t>Hiperkinētiski traucējumi</t>
  </si>
  <si>
    <t>F90</t>
  </si>
  <si>
    <t>Z93</t>
  </si>
  <si>
    <t>Z94</t>
  </si>
  <si>
    <t>Z95</t>
  </si>
  <si>
    <t>Hroniska nieru mazspēja</t>
  </si>
  <si>
    <t>N18</t>
  </si>
  <si>
    <t>Cistīts</t>
  </si>
  <si>
    <t>N30</t>
  </si>
  <si>
    <t>Ievainojumi, saindēšanās un citas ārējās iedarbes sekas</t>
  </si>
  <si>
    <t>Citur neklasificētas kaitīgas ietekmes</t>
  </si>
  <si>
    <t>T78</t>
  </si>
  <si>
    <t>Komplikācijas pēc infūzijas, transfūzijas un ārstnieciskas injekcijas</t>
  </si>
  <si>
    <t>T80</t>
  </si>
  <si>
    <t>Neveiksmīga orgānu un audu transplantācija un transplantāta treme</t>
  </si>
  <si>
    <t>T86</t>
  </si>
  <si>
    <t>Citur neklasificētas sāpes</t>
  </si>
  <si>
    <t>R52</t>
  </si>
  <si>
    <t>Cita perinatālā periodā sākusies patoloģija</t>
  </si>
  <si>
    <t>Jaundzimušo muskuļu tonusa pārmaiņas</t>
  </si>
  <si>
    <t>P94</t>
  </si>
  <si>
    <t>Retās slimības</t>
  </si>
  <si>
    <t>IgG4 saistīta slimība</t>
  </si>
  <si>
    <t>284264 (Orpha kods)</t>
  </si>
  <si>
    <t>KOPĀ III:</t>
  </si>
  <si>
    <t>IV Atbalsta maksājums individuālām aptiekām :</t>
  </si>
  <si>
    <t>V C sarakstā iekļauto (parenterālo) zāļu iegāde:</t>
  </si>
  <si>
    <t xml:space="preserve">VI Papildus maksājums Covid-19: </t>
  </si>
  <si>
    <t>VII Atmaksāti līdzekļi fiziskām personām:</t>
  </si>
  <si>
    <t>KOPĀ I+II+III+IV+V+VI+VII:</t>
  </si>
  <si>
    <t>KOPĀ I:</t>
  </si>
  <si>
    <t>Vienas receptes vidējā cena (EUR)</t>
  </si>
  <si>
    <t>KOPĀ II:</t>
  </si>
  <si>
    <t>Unikālo pacientu skaits KOPĀ I+II:</t>
  </si>
  <si>
    <t>Diagozes grupu rindas Nr.</t>
  </si>
  <si>
    <t>Diagnožu grupas kods saskaņā ar SSK-X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</si>
</sst>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0"/>
      <color indexed="8"/>
      <name val="Arial"/>
      <family val="2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Border="0"/>
    <xf numFmtId="0" fontId="5" fillId="0" borderId="0"/>
    <xf numFmtId="0" fontId="2" fillId="0" borderId="0"/>
  </cellStyleXfs>
  <cellXfs count="173">
    <xf numFmtId="0" fontId="0" fillId="0" borderId="0" xfId="0"/>
    <xf numFmtId="0" fontId="2" fillId="0" borderId="0" xfId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4" fontId="4" fillId="0" borderId="0" xfId="1" applyNumberFormat="1" applyFont="1" applyBorder="1"/>
    <xf numFmtId="3" fontId="4" fillId="0" borderId="0" xfId="1" applyNumberFormat="1" applyFont="1" applyBorder="1"/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vertical="center" wrapText="1"/>
    </xf>
    <xf numFmtId="4" fontId="3" fillId="3" borderId="3" xfId="1" applyNumberFormat="1" applyFont="1" applyFill="1" applyBorder="1" applyAlignment="1">
      <alignment vertical="center" wrapText="1"/>
    </xf>
    <xf numFmtId="0" fontId="4" fillId="0" borderId="3" xfId="0" applyFont="1" applyBorder="1"/>
    <xf numFmtId="4" fontId="4" fillId="0" borderId="3" xfId="0" applyNumberFormat="1" applyFont="1" applyBorder="1"/>
    <xf numFmtId="3" fontId="4" fillId="0" borderId="3" xfId="0" applyNumberFormat="1" applyFont="1" applyBorder="1"/>
    <xf numFmtId="4" fontId="4" fillId="0" borderId="3" xfId="1" applyNumberFormat="1" applyFont="1" applyBorder="1"/>
    <xf numFmtId="4" fontId="3" fillId="3" borderId="3" xfId="1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/>
    </xf>
    <xf numFmtId="3" fontId="6" fillId="3" borderId="3" xfId="0" applyNumberFormat="1" applyFont="1" applyFill="1" applyBorder="1" applyAlignment="1">
      <alignment horizontal="right" vertical="center"/>
    </xf>
    <xf numFmtId="4" fontId="2" fillId="0" borderId="0" xfId="1" applyNumberFormat="1" applyFont="1" applyBorder="1"/>
    <xf numFmtId="4" fontId="3" fillId="2" borderId="10" xfId="3" applyNumberFormat="1" applyFont="1" applyFill="1" applyBorder="1" applyAlignment="1">
      <alignment vertical="center"/>
    </xf>
    <xf numFmtId="3" fontId="3" fillId="2" borderId="10" xfId="3" applyNumberFormat="1" applyFont="1" applyFill="1" applyBorder="1" applyAlignment="1">
      <alignment vertical="center"/>
    </xf>
    <xf numFmtId="2" fontId="3" fillId="2" borderId="10" xfId="3" applyNumberFormat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10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center" vertical="center" wrapText="1"/>
    </xf>
    <xf numFmtId="2" fontId="3" fillId="2" borderId="19" xfId="3" applyNumberFormat="1" applyFont="1" applyFill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4" fillId="0" borderId="0" xfId="1" applyFont="1" applyBorder="1" applyAlignment="1">
      <alignment horizontal="right" vertical="center"/>
    </xf>
    <xf numFmtId="3" fontId="3" fillId="2" borderId="10" xfId="0" applyNumberFormat="1" applyFont="1" applyFill="1" applyBorder="1"/>
    <xf numFmtId="3" fontId="2" fillId="0" borderId="0" xfId="1" applyNumberFormat="1" applyFont="1" applyBorder="1"/>
    <xf numFmtId="0" fontId="3" fillId="2" borderId="3" xfId="3" applyFont="1" applyFill="1" applyBorder="1" applyAlignment="1">
      <alignment horizontal="center" vertical="center" wrapText="1"/>
    </xf>
    <xf numFmtId="2" fontId="3" fillId="2" borderId="23" xfId="3" applyNumberFormat="1" applyFont="1" applyFill="1" applyBorder="1" applyAlignment="1">
      <alignment horizontal="center" vertical="center" wrapText="1"/>
    </xf>
    <xf numFmtId="1" fontId="3" fillId="3" borderId="3" xfId="3" applyNumberFormat="1" applyFont="1" applyFill="1" applyBorder="1" applyAlignment="1">
      <alignment horizontal="center" vertical="center"/>
    </xf>
    <xf numFmtId="0" fontId="4" fillId="0" borderId="4" xfId="3" applyFont="1" applyBorder="1" applyAlignment="1">
      <alignment horizontal="left" vertical="center" wrapText="1"/>
    </xf>
    <xf numFmtId="1" fontId="4" fillId="0" borderId="4" xfId="3" applyNumberFormat="1" applyFont="1" applyBorder="1" applyAlignment="1">
      <alignment horizontal="center" vertical="center"/>
    </xf>
    <xf numFmtId="0" fontId="4" fillId="4" borderId="3" xfId="3" applyFont="1" applyFill="1" applyBorder="1" applyAlignment="1">
      <alignment vertical="center" wrapText="1"/>
    </xf>
    <xf numFmtId="0" fontId="4" fillId="4" borderId="6" xfId="3" applyFont="1" applyFill="1" applyBorder="1" applyAlignment="1">
      <alignment horizontal="left" vertical="center" wrapText="1"/>
    </xf>
    <xf numFmtId="1" fontId="3" fillId="3" borderId="23" xfId="3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/>
    <xf numFmtId="1" fontId="3" fillId="3" borderId="3" xfId="3" applyNumberFormat="1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left" vertical="center" wrapText="1"/>
    </xf>
    <xf numFmtId="1" fontId="4" fillId="4" borderId="3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vertical="center" wrapText="1"/>
    </xf>
    <xf numFmtId="0" fontId="7" fillId="4" borderId="4" xfId="3" applyFont="1" applyFill="1" applyBorder="1" applyAlignment="1">
      <alignment horizontal="left" vertical="center" wrapText="1"/>
    </xf>
    <xf numFmtId="1" fontId="4" fillId="4" borderId="27" xfId="3" applyNumberFormat="1" applyFont="1" applyFill="1" applyBorder="1" applyAlignment="1">
      <alignment horizontal="center" vertical="center" wrapText="1"/>
    </xf>
    <xf numFmtId="0" fontId="8" fillId="0" borderId="0" xfId="1" applyFont="1" applyBorder="1"/>
    <xf numFmtId="0" fontId="4" fillId="0" borderId="3" xfId="3" applyFont="1" applyBorder="1" applyAlignment="1">
      <alignment horizontal="left" vertical="center" wrapText="1"/>
    </xf>
    <xf numFmtId="1" fontId="4" fillId="0" borderId="3" xfId="3" applyNumberFormat="1" applyFont="1" applyBorder="1" applyAlignment="1">
      <alignment horizontal="center" vertical="center" wrapText="1"/>
    </xf>
    <xf numFmtId="0" fontId="4" fillId="4" borderId="5" xfId="3" applyFont="1" applyFill="1" applyBorder="1" applyAlignment="1">
      <alignment horizontal="left" vertical="center" wrapText="1"/>
    </xf>
    <xf numFmtId="0" fontId="4" fillId="4" borderId="4" xfId="3" applyFont="1" applyFill="1" applyBorder="1" applyAlignment="1">
      <alignment horizontal="center" vertical="center" wrapText="1"/>
    </xf>
    <xf numFmtId="1" fontId="4" fillId="4" borderId="23" xfId="3" applyNumberFormat="1" applyFont="1" applyFill="1" applyBorder="1" applyAlignment="1">
      <alignment horizontal="center" vertical="center" wrapText="1"/>
    </xf>
    <xf numFmtId="0" fontId="0" fillId="4" borderId="3" xfId="0" applyFill="1" applyBorder="1"/>
    <xf numFmtId="0" fontId="3" fillId="3" borderId="3" xfId="3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4" xfId="3" applyFont="1" applyFill="1" applyBorder="1" applyAlignment="1">
      <alignment horizontal="left" vertical="center"/>
    </xf>
    <xf numFmtId="3" fontId="4" fillId="4" borderId="3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left" vertical="center"/>
    </xf>
    <xf numFmtId="1" fontId="4" fillId="0" borderId="23" xfId="3" applyNumberFormat="1" applyFont="1" applyBorder="1" applyAlignment="1">
      <alignment horizontal="center" vertical="center" wrapText="1"/>
    </xf>
    <xf numFmtId="1" fontId="4" fillId="4" borderId="4" xfId="3" applyNumberFormat="1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22" xfId="3" applyFont="1" applyFill="1" applyBorder="1" applyAlignment="1">
      <alignment horizontal="center" vertical="center"/>
    </xf>
    <xf numFmtId="1" fontId="3" fillId="4" borderId="3" xfId="3" applyNumberFormat="1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left" vertical="center"/>
    </xf>
    <xf numFmtId="0" fontId="3" fillId="4" borderId="24" xfId="3" applyFont="1" applyFill="1" applyBorder="1" applyAlignment="1">
      <alignment horizontal="left" vertical="center"/>
    </xf>
    <xf numFmtId="0" fontId="3" fillId="4" borderId="23" xfId="3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2" fontId="2" fillId="0" borderId="0" xfId="1" applyNumberFormat="1" applyFont="1" applyBorder="1"/>
    <xf numFmtId="4" fontId="3" fillId="4" borderId="22" xfId="3" applyNumberFormat="1" applyFont="1" applyFill="1" applyBorder="1" applyAlignment="1">
      <alignment horizontal="center" vertical="center" wrapText="1"/>
    </xf>
    <xf numFmtId="4" fontId="3" fillId="4" borderId="23" xfId="3" applyNumberFormat="1" applyFont="1" applyFill="1" applyBorder="1" applyAlignment="1">
      <alignment horizontal="center" vertical="center" wrapText="1"/>
    </xf>
    <xf numFmtId="2" fontId="3" fillId="4" borderId="22" xfId="3" applyNumberFormat="1" applyFont="1" applyFill="1" applyBorder="1" applyAlignment="1">
      <alignment horizontal="center" vertical="center" wrapText="1"/>
    </xf>
    <xf numFmtId="2" fontId="3" fillId="4" borderId="23" xfId="3" applyNumberFormat="1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/>
    </xf>
    <xf numFmtId="0" fontId="3" fillId="4" borderId="24" xfId="3" applyFont="1" applyFill="1" applyBorder="1" applyAlignment="1">
      <alignment horizontal="center" vertical="center"/>
    </xf>
    <xf numFmtId="0" fontId="3" fillId="4" borderId="23" xfId="3" applyFont="1" applyFill="1" applyBorder="1" applyAlignment="1">
      <alignment horizontal="center" vertical="center"/>
    </xf>
    <xf numFmtId="4" fontId="3" fillId="4" borderId="3" xfId="3" applyNumberFormat="1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left" vertical="center"/>
    </xf>
    <xf numFmtId="0" fontId="3" fillId="4" borderId="24" xfId="3" applyFont="1" applyFill="1" applyBorder="1" applyAlignment="1">
      <alignment horizontal="left" vertical="center"/>
    </xf>
    <xf numFmtId="0" fontId="3" fillId="4" borderId="23" xfId="3" applyFont="1" applyFill="1" applyBorder="1" applyAlignment="1">
      <alignment horizontal="left" vertical="center"/>
    </xf>
    <xf numFmtId="0" fontId="4" fillId="0" borderId="22" xfId="3" applyFont="1" applyBorder="1" applyAlignment="1">
      <alignment horizontal="left" vertical="center" wrapText="1"/>
    </xf>
    <xf numFmtId="0" fontId="4" fillId="0" borderId="23" xfId="3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/>
    </xf>
    <xf numFmtId="0" fontId="3" fillId="3" borderId="3" xfId="3" applyFont="1" applyFill="1" applyBorder="1" applyAlignment="1">
      <alignment horizontal="left" vertical="center"/>
    </xf>
    <xf numFmtId="4" fontId="3" fillId="3" borderId="3" xfId="3" applyNumberFormat="1" applyFont="1" applyFill="1" applyBorder="1" applyAlignment="1">
      <alignment horizontal="center" vertical="center" wrapText="1"/>
    </xf>
    <xf numFmtId="0" fontId="4" fillId="4" borderId="22" xfId="3" applyFont="1" applyFill="1" applyBorder="1" applyAlignment="1">
      <alignment horizontal="left" vertical="center" wrapText="1"/>
    </xf>
    <xf numFmtId="0" fontId="4" fillId="4" borderId="23" xfId="3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3" fillId="3" borderId="22" xfId="3" applyFont="1" applyFill="1" applyBorder="1" applyAlignment="1">
      <alignment horizontal="left" vertical="center" wrapText="1"/>
    </xf>
    <xf numFmtId="0" fontId="3" fillId="3" borderId="24" xfId="3" applyFont="1" applyFill="1" applyBorder="1" applyAlignment="1">
      <alignment horizontal="left" vertical="center" wrapText="1"/>
    </xf>
    <xf numFmtId="0" fontId="3" fillId="4" borderId="25" xfId="3" applyFont="1" applyFill="1" applyBorder="1" applyAlignment="1">
      <alignment horizontal="center" vertical="center"/>
    </xf>
    <xf numFmtId="0" fontId="3" fillId="4" borderId="21" xfId="3" applyFont="1" applyFill="1" applyBorder="1" applyAlignment="1">
      <alignment horizontal="center" vertical="center"/>
    </xf>
    <xf numFmtId="0" fontId="3" fillId="4" borderId="26" xfId="3" applyFont="1" applyFill="1" applyBorder="1" applyAlignment="1">
      <alignment horizontal="center" vertical="center"/>
    </xf>
    <xf numFmtId="0" fontId="4" fillId="0" borderId="3" xfId="3" applyFont="1" applyBorder="1" applyAlignment="1">
      <alignment horizontal="left" vertical="center" wrapText="1"/>
    </xf>
    <xf numFmtId="3" fontId="3" fillId="4" borderId="4" xfId="3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/>
    </xf>
    <xf numFmtId="4" fontId="3" fillId="3" borderId="22" xfId="3" applyNumberFormat="1" applyFont="1" applyFill="1" applyBorder="1" applyAlignment="1">
      <alignment horizontal="center" vertical="center" wrapText="1"/>
    </xf>
    <xf numFmtId="4" fontId="3" fillId="3" borderId="23" xfId="3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/>
    </xf>
    <xf numFmtId="4" fontId="4" fillId="4" borderId="23" xfId="0" applyNumberFormat="1" applyFont="1" applyFill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0" fontId="3" fillId="3" borderId="22" xfId="3" applyFont="1" applyFill="1" applyBorder="1" applyAlignment="1">
      <alignment horizontal="left" vertical="center"/>
    </xf>
    <xf numFmtId="0" fontId="3" fillId="3" borderId="24" xfId="3" applyFont="1" applyFill="1" applyBorder="1" applyAlignment="1">
      <alignment horizontal="left" vertical="center"/>
    </xf>
    <xf numFmtId="0" fontId="3" fillId="4" borderId="4" xfId="3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/>
    </xf>
    <xf numFmtId="0" fontId="7" fillId="4" borderId="22" xfId="3" applyFont="1" applyFill="1" applyBorder="1" applyAlignment="1">
      <alignment horizontal="left" vertical="center" wrapText="1"/>
    </xf>
    <xf numFmtId="0" fontId="7" fillId="4" borderId="23" xfId="3" applyFont="1" applyFill="1" applyBorder="1" applyAlignment="1">
      <alignment horizontal="left" vertical="center" wrapText="1"/>
    </xf>
    <xf numFmtId="0" fontId="3" fillId="4" borderId="25" xfId="3" applyFont="1" applyFill="1" applyBorder="1" applyAlignment="1">
      <alignment horizontal="center" vertical="center" wrapText="1"/>
    </xf>
    <xf numFmtId="0" fontId="3" fillId="4" borderId="21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2" fontId="3" fillId="3" borderId="22" xfId="3" applyNumberFormat="1" applyFont="1" applyFill="1" applyBorder="1" applyAlignment="1">
      <alignment horizontal="center" vertical="center" wrapText="1"/>
    </xf>
    <xf numFmtId="2" fontId="3" fillId="3" borderId="23" xfId="3" applyNumberFormat="1" applyFont="1" applyFill="1" applyBorder="1" applyAlignment="1">
      <alignment horizontal="center" vertical="center" wrapText="1"/>
    </xf>
    <xf numFmtId="0" fontId="3" fillId="5" borderId="21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3" fillId="4" borderId="4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0" fontId="3" fillId="2" borderId="23" xfId="3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4" fontId="4" fillId="0" borderId="22" xfId="3" applyNumberFormat="1" applyFont="1" applyBorder="1" applyAlignment="1">
      <alignment horizontal="center" vertical="center" wrapText="1"/>
    </xf>
    <xf numFmtId="4" fontId="4" fillId="0" borderId="23" xfId="3" applyNumberFormat="1" applyFont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1" fontId="4" fillId="3" borderId="16" xfId="1" applyNumberFormat="1" applyFont="1" applyFill="1" applyBorder="1" applyAlignment="1">
      <alignment horizontal="right" vertical="center"/>
    </xf>
    <xf numFmtId="1" fontId="4" fillId="3" borderId="18" xfId="1" applyNumberFormat="1" applyFont="1" applyFill="1" applyBorder="1" applyAlignment="1">
      <alignment horizontal="right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7" xfId="3" applyNumberFormat="1" applyFont="1" applyFill="1" applyBorder="1" applyAlignment="1">
      <alignment horizontal="right" vertical="center"/>
    </xf>
    <xf numFmtId="1" fontId="3" fillId="2" borderId="20" xfId="3" applyNumberFormat="1" applyFont="1" applyFill="1" applyBorder="1" applyAlignment="1">
      <alignment horizontal="right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4" borderId="21" xfId="3" applyFont="1" applyFill="1" applyBorder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1" fontId="4" fillId="3" borderId="13" xfId="1" applyNumberFormat="1" applyFont="1" applyFill="1" applyBorder="1" applyAlignment="1">
      <alignment horizontal="right" vertical="center"/>
    </xf>
    <xf numFmtId="1" fontId="4" fillId="3" borderId="15" xfId="1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3" borderId="3" xfId="0" applyFont="1" applyFill="1" applyBorder="1" applyAlignment="1">
      <alignment wrapText="1"/>
    </xf>
  </cellXfs>
  <cellStyles count="4">
    <cellStyle name="Comma_R0001_veiktais_darbs_2009_UZŅEMŠANAS_NODAĻA" xfId="2" xr:uid="{236C4340-E573-4176-B3E5-0D026AE55213}"/>
    <cellStyle name="Normal" xfId="0" builtinId="0"/>
    <cellStyle name="Normal 2" xfId="1" xr:uid="{786A789B-EB76-4B62-8C2A-B52432EBA691}"/>
    <cellStyle name="Normal 3" xfId="3" xr:uid="{6C73D4AA-D8CF-4E00-AB6E-39967913EBA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1162049</xdr:colOff>
      <xdr:row>0</xdr:row>
      <xdr:rowOff>0</xdr:rowOff>
    </xdr:from>
    <xdr:to>
      <xdr:col>3</xdr:col>
      <xdr:colOff>266699</xdr:colOff>
      <xdr:row>1</xdr:row>
      <xdr:rowOff>3327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01B144-7635-43B8-B33A-F78811181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799" y="0"/>
          <a:ext cx="4829175" cy="251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380D-6B56-4A25-8EC6-CEFB713BDD7D}">
  <dimension ref="A1:P781"/>
  <sheetViews>
    <sheetView tabSelected="1" topLeftCell="A733" zoomScaleNormal="100" workbookViewId="0">
      <selection activeCell="E769" sqref="E769"/>
    </sheetView>
  </sheetViews>
  <sheetFormatPr defaultColWidth="9.140625" defaultRowHeight="12.75" x14ac:dyDescent="0.2"/>
  <cols>
    <col min="1" max="1" width="10" style="82" customWidth="1"/>
    <col min="2" max="2" width="47" style="22" customWidth="1"/>
    <col min="3" max="3" width="38.85546875" style="1" customWidth="1"/>
    <col min="4" max="4" width="14.140625" style="1" customWidth="1"/>
    <col min="5" max="5" width="14.140625" style="26" customWidth="1"/>
    <col min="6" max="6" width="14.140625" style="42" customWidth="1"/>
    <col min="7" max="7" width="9.28515625" style="42" customWidth="1"/>
    <col min="8" max="8" width="9.140625" style="26"/>
    <col min="9" max="9" width="17.42578125" style="1" customWidth="1"/>
    <col min="10" max="10" width="12.140625" style="1" customWidth="1"/>
    <col min="11" max="11" width="13.42578125" style="1" customWidth="1"/>
    <col min="12" max="13" width="9.140625" style="1"/>
    <col min="14" max="14" width="10.5703125" style="1" customWidth="1"/>
    <col min="15" max="15" width="12.5703125" style="1" customWidth="1"/>
    <col min="16" max="16384" width="9.140625" style="1"/>
  </cols>
  <sheetData>
    <row r="1" spans="1:8" ht="198" customHeight="1" x14ac:dyDescent="0.2">
      <c r="A1" s="169"/>
      <c r="B1" s="169"/>
      <c r="C1" s="169"/>
      <c r="D1" s="169"/>
      <c r="E1" s="169"/>
      <c r="F1" s="169"/>
      <c r="G1" s="169"/>
      <c r="H1" s="169"/>
    </row>
    <row r="2" spans="1:8" x14ac:dyDescent="0.2">
      <c r="A2" s="170" t="s">
        <v>0</v>
      </c>
      <c r="B2" s="170"/>
      <c r="C2" s="170"/>
      <c r="D2" s="170"/>
      <c r="E2" s="170"/>
      <c r="F2" s="170"/>
      <c r="G2" s="170"/>
      <c r="H2" s="170"/>
    </row>
    <row r="3" spans="1:8" x14ac:dyDescent="0.2">
      <c r="A3" s="2"/>
      <c r="B3" s="3"/>
      <c r="C3" s="4"/>
      <c r="D3" s="4"/>
      <c r="E3" s="5"/>
      <c r="F3" s="6"/>
      <c r="G3" s="6"/>
      <c r="H3" s="5"/>
    </row>
    <row r="4" spans="1:8" ht="13.5" thickBot="1" x14ac:dyDescent="0.25">
      <c r="A4" s="171" t="s">
        <v>1</v>
      </c>
      <c r="B4" s="171"/>
      <c r="C4" s="171"/>
      <c r="D4" s="171"/>
      <c r="E4" s="171"/>
      <c r="F4" s="171"/>
      <c r="G4" s="171"/>
      <c r="H4" s="5"/>
    </row>
    <row r="5" spans="1:8" ht="63.75" x14ac:dyDescent="0.2">
      <c r="A5" s="7" t="s">
        <v>2</v>
      </c>
      <c r="B5" s="7" t="s">
        <v>3</v>
      </c>
      <c r="C5" s="8" t="s">
        <v>4</v>
      </c>
      <c r="D5" s="7" t="s">
        <v>5</v>
      </c>
      <c r="E5" s="9" t="s">
        <v>6</v>
      </c>
      <c r="F5" s="10" t="s">
        <v>7</v>
      </c>
      <c r="G5" s="10" t="s">
        <v>8</v>
      </c>
      <c r="H5" s="9" t="s">
        <v>1278</v>
      </c>
    </row>
    <row r="6" spans="1:8" x14ac:dyDescent="0.2">
      <c r="A6" s="11" t="s">
        <v>9</v>
      </c>
      <c r="B6" s="11" t="s">
        <v>10</v>
      </c>
      <c r="C6" s="12" t="s">
        <v>11</v>
      </c>
      <c r="D6" s="13">
        <v>100</v>
      </c>
      <c r="E6" s="14">
        <v>4262437.96</v>
      </c>
      <c r="F6" s="15">
        <v>276537</v>
      </c>
      <c r="G6" s="15">
        <v>63273</v>
      </c>
      <c r="H6" s="16">
        <f t="shared" ref="H6:H69" si="0">ROUND(E6/F6,2)</f>
        <v>15.41</v>
      </c>
    </row>
    <row r="7" spans="1:8" x14ac:dyDescent="0.2">
      <c r="A7" s="17" t="s">
        <v>12</v>
      </c>
      <c r="B7" s="17" t="s">
        <v>13</v>
      </c>
      <c r="C7" s="17" t="s">
        <v>14</v>
      </c>
      <c r="D7" s="17">
        <v>100</v>
      </c>
      <c r="E7" s="18">
        <v>4243095.76</v>
      </c>
      <c r="F7" s="19">
        <v>272987</v>
      </c>
      <c r="G7" s="19">
        <v>59925</v>
      </c>
      <c r="H7" s="20">
        <f t="shared" si="0"/>
        <v>15.54</v>
      </c>
    </row>
    <row r="8" spans="1:8" x14ac:dyDescent="0.2">
      <c r="A8" s="17" t="s">
        <v>15</v>
      </c>
      <c r="B8" s="17" t="s">
        <v>16</v>
      </c>
      <c r="C8" s="17" t="s">
        <v>17</v>
      </c>
      <c r="D8" s="17">
        <v>100</v>
      </c>
      <c r="E8" s="18">
        <v>19342.2</v>
      </c>
      <c r="F8" s="19">
        <v>3550</v>
      </c>
      <c r="G8" s="19">
        <v>3348</v>
      </c>
      <c r="H8" s="20">
        <f t="shared" si="0"/>
        <v>5.45</v>
      </c>
    </row>
    <row r="9" spans="1:8" x14ac:dyDescent="0.2">
      <c r="A9" s="11" t="s">
        <v>18</v>
      </c>
      <c r="B9" s="11" t="s">
        <v>19</v>
      </c>
      <c r="C9" s="12" t="s">
        <v>20</v>
      </c>
      <c r="D9" s="13">
        <v>100</v>
      </c>
      <c r="E9" s="14">
        <v>24591.040000000001</v>
      </c>
      <c r="F9" s="15">
        <v>4066</v>
      </c>
      <c r="G9" s="15">
        <v>3519</v>
      </c>
      <c r="H9" s="21">
        <f t="shared" si="0"/>
        <v>6.05</v>
      </c>
    </row>
    <row r="10" spans="1:8" s="22" customFormat="1" x14ac:dyDescent="0.2">
      <c r="A10" s="17" t="s">
        <v>21</v>
      </c>
      <c r="B10" s="17" t="s">
        <v>22</v>
      </c>
      <c r="C10" s="17" t="s">
        <v>23</v>
      </c>
      <c r="D10" s="17">
        <v>100</v>
      </c>
      <c r="E10" s="18">
        <v>24591.040000000001</v>
      </c>
      <c r="F10" s="19">
        <v>4066</v>
      </c>
      <c r="G10" s="19">
        <v>3519</v>
      </c>
      <c r="H10" s="20">
        <f t="shared" si="0"/>
        <v>6.05</v>
      </c>
    </row>
    <row r="11" spans="1:8" ht="25.5" x14ac:dyDescent="0.2">
      <c r="A11" s="11" t="s">
        <v>24</v>
      </c>
      <c r="B11" s="172" t="s">
        <v>25</v>
      </c>
      <c r="C11" s="12" t="s">
        <v>26</v>
      </c>
      <c r="D11" s="13">
        <v>100</v>
      </c>
      <c r="E11" s="14">
        <v>4390592.5199999996</v>
      </c>
      <c r="F11" s="15">
        <v>1220</v>
      </c>
      <c r="G11" s="15">
        <v>423</v>
      </c>
      <c r="H11" s="21">
        <f t="shared" si="0"/>
        <v>3598.85</v>
      </c>
    </row>
    <row r="12" spans="1:8" x14ac:dyDescent="0.2">
      <c r="A12" s="17" t="s">
        <v>27</v>
      </c>
      <c r="B12" s="17" t="s">
        <v>28</v>
      </c>
      <c r="C12" s="17" t="s">
        <v>29</v>
      </c>
      <c r="D12" s="17">
        <v>100</v>
      </c>
      <c r="E12" s="18">
        <v>727.55</v>
      </c>
      <c r="F12" s="19">
        <v>45</v>
      </c>
      <c r="G12" s="19">
        <v>19</v>
      </c>
      <c r="H12" s="20">
        <f t="shared" si="0"/>
        <v>16.170000000000002</v>
      </c>
    </row>
    <row r="13" spans="1:8" x14ac:dyDescent="0.2">
      <c r="A13" s="17" t="s">
        <v>30</v>
      </c>
      <c r="B13" s="17" t="s">
        <v>31</v>
      </c>
      <c r="C13" s="17" t="s">
        <v>32</v>
      </c>
      <c r="D13" s="17">
        <v>100</v>
      </c>
      <c r="E13" s="18">
        <v>9529.26</v>
      </c>
      <c r="F13" s="19">
        <v>12</v>
      </c>
      <c r="G13" s="19">
        <v>4</v>
      </c>
      <c r="H13" s="20">
        <f t="shared" si="0"/>
        <v>794.11</v>
      </c>
    </row>
    <row r="14" spans="1:8" x14ac:dyDescent="0.2">
      <c r="A14" s="17" t="s">
        <v>33</v>
      </c>
      <c r="B14" s="17" t="s">
        <v>34</v>
      </c>
      <c r="C14" s="17" t="s">
        <v>35</v>
      </c>
      <c r="D14" s="17">
        <v>100</v>
      </c>
      <c r="E14" s="18">
        <v>30282.080000000002</v>
      </c>
      <c r="F14" s="19">
        <v>86</v>
      </c>
      <c r="G14" s="19">
        <v>20</v>
      </c>
      <c r="H14" s="20">
        <f t="shared" si="0"/>
        <v>352.12</v>
      </c>
    </row>
    <row r="15" spans="1:8" x14ac:dyDescent="0.2">
      <c r="A15" s="17" t="s">
        <v>36</v>
      </c>
      <c r="B15" s="17" t="s">
        <v>37</v>
      </c>
      <c r="C15" s="17" t="s">
        <v>38</v>
      </c>
      <c r="D15" s="17">
        <v>100</v>
      </c>
      <c r="E15" s="18">
        <v>3011721.71</v>
      </c>
      <c r="F15" s="19">
        <v>279</v>
      </c>
      <c r="G15" s="19">
        <v>68</v>
      </c>
      <c r="H15" s="20">
        <f t="shared" si="0"/>
        <v>10794.7</v>
      </c>
    </row>
    <row r="16" spans="1:8" x14ac:dyDescent="0.2">
      <c r="A16" s="17" t="s">
        <v>39</v>
      </c>
      <c r="B16" s="17" t="s">
        <v>40</v>
      </c>
      <c r="C16" s="17" t="s">
        <v>41</v>
      </c>
      <c r="D16" s="17">
        <v>100</v>
      </c>
      <c r="E16" s="18">
        <v>888409.39</v>
      </c>
      <c r="F16" s="19">
        <v>28</v>
      </c>
      <c r="G16" s="19">
        <v>12</v>
      </c>
      <c r="H16" s="20">
        <f t="shared" si="0"/>
        <v>31728.91</v>
      </c>
    </row>
    <row r="17" spans="1:8" x14ac:dyDescent="0.2">
      <c r="A17" s="17" t="s">
        <v>42</v>
      </c>
      <c r="B17" s="17" t="s">
        <v>43</v>
      </c>
      <c r="C17" s="17" t="s">
        <v>44</v>
      </c>
      <c r="D17" s="17">
        <v>100</v>
      </c>
      <c r="E17" s="18">
        <v>7175.26</v>
      </c>
      <c r="F17" s="19">
        <v>31</v>
      </c>
      <c r="G17" s="19">
        <v>29</v>
      </c>
      <c r="H17" s="20">
        <f t="shared" si="0"/>
        <v>231.46</v>
      </c>
    </row>
    <row r="18" spans="1:8" x14ac:dyDescent="0.2">
      <c r="A18" s="17" t="s">
        <v>45</v>
      </c>
      <c r="B18" s="17" t="s">
        <v>46</v>
      </c>
      <c r="C18" s="17" t="s">
        <v>47</v>
      </c>
      <c r="D18" s="17">
        <v>100</v>
      </c>
      <c r="E18" s="18">
        <v>9915.2900000000009</v>
      </c>
      <c r="F18" s="19">
        <v>201</v>
      </c>
      <c r="G18" s="19">
        <v>115</v>
      </c>
      <c r="H18" s="20">
        <f t="shared" si="0"/>
        <v>49.33</v>
      </c>
    </row>
    <row r="19" spans="1:8" x14ac:dyDescent="0.2">
      <c r="A19" s="17" t="s">
        <v>48</v>
      </c>
      <c r="B19" s="17" t="s">
        <v>49</v>
      </c>
      <c r="C19" s="17" t="s">
        <v>50</v>
      </c>
      <c r="D19" s="17">
        <v>100</v>
      </c>
      <c r="E19" s="18">
        <v>9278.73</v>
      </c>
      <c r="F19" s="19">
        <v>404</v>
      </c>
      <c r="G19" s="19">
        <v>123</v>
      </c>
      <c r="H19" s="20">
        <f t="shared" si="0"/>
        <v>22.97</v>
      </c>
    </row>
    <row r="20" spans="1:8" x14ac:dyDescent="0.2">
      <c r="A20" s="17" t="s">
        <v>51</v>
      </c>
      <c r="B20" s="17" t="s">
        <v>52</v>
      </c>
      <c r="C20" s="17" t="s">
        <v>53</v>
      </c>
      <c r="D20" s="17">
        <v>100</v>
      </c>
      <c r="E20" s="18">
        <v>56357.68</v>
      </c>
      <c r="F20" s="19">
        <v>6</v>
      </c>
      <c r="G20" s="19">
        <v>5</v>
      </c>
      <c r="H20" s="20">
        <f t="shared" si="0"/>
        <v>9392.9500000000007</v>
      </c>
    </row>
    <row r="21" spans="1:8" x14ac:dyDescent="0.2">
      <c r="A21" s="17" t="s">
        <v>54</v>
      </c>
      <c r="B21" s="17" t="s">
        <v>55</v>
      </c>
      <c r="C21" s="17" t="s">
        <v>56</v>
      </c>
      <c r="D21" s="17">
        <v>100</v>
      </c>
      <c r="E21" s="18">
        <v>27243.46</v>
      </c>
      <c r="F21" s="19">
        <v>10</v>
      </c>
      <c r="G21" s="19">
        <v>3</v>
      </c>
      <c r="H21" s="20">
        <f t="shared" si="0"/>
        <v>2724.35</v>
      </c>
    </row>
    <row r="22" spans="1:8" x14ac:dyDescent="0.2">
      <c r="A22" s="17" t="s">
        <v>57</v>
      </c>
      <c r="B22" s="17" t="s">
        <v>58</v>
      </c>
      <c r="C22" s="17" t="s">
        <v>59</v>
      </c>
      <c r="D22" s="17">
        <v>100</v>
      </c>
      <c r="E22" s="18">
        <v>277743.09999999998</v>
      </c>
      <c r="F22" s="19">
        <v>100</v>
      </c>
      <c r="G22" s="19">
        <v>24</v>
      </c>
      <c r="H22" s="20">
        <f t="shared" si="0"/>
        <v>2777.43</v>
      </c>
    </row>
    <row r="23" spans="1:8" x14ac:dyDescent="0.2">
      <c r="A23" s="17" t="s">
        <v>60</v>
      </c>
      <c r="B23" s="17" t="s">
        <v>61</v>
      </c>
      <c r="C23" s="17" t="s">
        <v>62</v>
      </c>
      <c r="D23" s="17">
        <v>100</v>
      </c>
      <c r="E23" s="18">
        <v>62209.01</v>
      </c>
      <c r="F23" s="19">
        <v>18</v>
      </c>
      <c r="G23" s="19">
        <v>11</v>
      </c>
      <c r="H23" s="20">
        <f t="shared" si="0"/>
        <v>3456.06</v>
      </c>
    </row>
    <row r="24" spans="1:8" ht="25.5" x14ac:dyDescent="0.2">
      <c r="A24" s="11" t="s">
        <v>63</v>
      </c>
      <c r="B24" s="12" t="s">
        <v>64</v>
      </c>
      <c r="C24" s="12" t="s">
        <v>65</v>
      </c>
      <c r="D24" s="23" t="s">
        <v>66</v>
      </c>
      <c r="E24" s="24">
        <f>SUM(E25+E26+E27)</f>
        <v>31290226.189999998</v>
      </c>
      <c r="F24" s="25">
        <f t="shared" ref="F24" si="1">SUM(F25+F26+F27)</f>
        <v>4100838</v>
      </c>
      <c r="G24" s="25">
        <v>488726</v>
      </c>
      <c r="H24" s="24">
        <f t="shared" si="0"/>
        <v>7.63</v>
      </c>
    </row>
    <row r="25" spans="1:8" x14ac:dyDescent="0.2">
      <c r="A25" s="17" t="s">
        <v>63</v>
      </c>
      <c r="B25" s="17" t="s">
        <v>64</v>
      </c>
      <c r="C25" s="17" t="s">
        <v>65</v>
      </c>
      <c r="D25" s="17">
        <v>50</v>
      </c>
      <c r="E25" s="18">
        <v>1148601.47</v>
      </c>
      <c r="F25" s="19">
        <v>69927</v>
      </c>
      <c r="G25" s="157">
        <v>488726</v>
      </c>
      <c r="H25" s="20">
        <f t="shared" si="0"/>
        <v>16.43</v>
      </c>
    </row>
    <row r="26" spans="1:8" x14ac:dyDescent="0.2">
      <c r="A26" s="17" t="s">
        <v>63</v>
      </c>
      <c r="B26" s="17" t="s">
        <v>64</v>
      </c>
      <c r="C26" s="17" t="s">
        <v>65</v>
      </c>
      <c r="D26" s="17">
        <v>75</v>
      </c>
      <c r="E26" s="18">
        <v>29319911.16</v>
      </c>
      <c r="F26" s="19">
        <v>4027323</v>
      </c>
      <c r="G26" s="168"/>
      <c r="H26" s="20">
        <f t="shared" si="0"/>
        <v>7.28</v>
      </c>
    </row>
    <row r="27" spans="1:8" x14ac:dyDescent="0.2">
      <c r="A27" s="17" t="s">
        <v>63</v>
      </c>
      <c r="B27" s="17" t="s">
        <v>64</v>
      </c>
      <c r="C27" s="17" t="s">
        <v>65</v>
      </c>
      <c r="D27" s="17">
        <v>100</v>
      </c>
      <c r="E27" s="18">
        <v>821713.56</v>
      </c>
      <c r="F27" s="19">
        <v>3588</v>
      </c>
      <c r="G27" s="158"/>
      <c r="H27" s="20">
        <f t="shared" si="0"/>
        <v>229.02</v>
      </c>
    </row>
    <row r="28" spans="1:8" x14ac:dyDescent="0.2">
      <c r="A28" s="17" t="s">
        <v>67</v>
      </c>
      <c r="B28" s="17" t="s">
        <v>68</v>
      </c>
      <c r="C28" s="17" t="s">
        <v>69</v>
      </c>
      <c r="D28" s="17">
        <v>75</v>
      </c>
      <c r="E28" s="18">
        <v>5.13</v>
      </c>
      <c r="F28" s="19">
        <v>2</v>
      </c>
      <c r="G28" s="19">
        <v>2</v>
      </c>
      <c r="H28" s="20">
        <f t="shared" si="0"/>
        <v>2.57</v>
      </c>
    </row>
    <row r="29" spans="1:8" x14ac:dyDescent="0.2">
      <c r="A29" s="17" t="s">
        <v>70</v>
      </c>
      <c r="B29" s="17" t="s">
        <v>71</v>
      </c>
      <c r="C29" s="17" t="s">
        <v>72</v>
      </c>
      <c r="D29" s="17">
        <v>75</v>
      </c>
      <c r="E29" s="18">
        <v>3.14</v>
      </c>
      <c r="F29" s="19">
        <v>1</v>
      </c>
      <c r="G29" s="19">
        <v>1</v>
      </c>
      <c r="H29" s="20">
        <f t="shared" si="0"/>
        <v>3.14</v>
      </c>
    </row>
    <row r="30" spans="1:8" x14ac:dyDescent="0.2">
      <c r="A30" s="17" t="s">
        <v>73</v>
      </c>
      <c r="B30" s="17" t="s">
        <v>74</v>
      </c>
      <c r="C30" s="17" t="s">
        <v>75</v>
      </c>
      <c r="D30" s="17">
        <v>75</v>
      </c>
      <c r="E30" s="18">
        <v>1.99</v>
      </c>
      <c r="F30" s="19">
        <v>1</v>
      </c>
      <c r="G30" s="19">
        <v>1</v>
      </c>
      <c r="H30" s="20">
        <f t="shared" si="0"/>
        <v>1.99</v>
      </c>
    </row>
    <row r="31" spans="1:8" x14ac:dyDescent="0.2">
      <c r="A31" s="17" t="s">
        <v>76</v>
      </c>
      <c r="B31" s="17" t="s">
        <v>77</v>
      </c>
      <c r="C31" s="17" t="s">
        <v>78</v>
      </c>
      <c r="D31" s="17">
        <v>75</v>
      </c>
      <c r="E31" s="18">
        <v>15413269.99</v>
      </c>
      <c r="F31" s="19">
        <v>3034276</v>
      </c>
      <c r="G31" s="157">
        <v>459882</v>
      </c>
      <c r="H31" s="20">
        <f t="shared" si="0"/>
        <v>5.08</v>
      </c>
    </row>
    <row r="32" spans="1:8" x14ac:dyDescent="0.2">
      <c r="A32" s="17" t="s">
        <v>76</v>
      </c>
      <c r="B32" s="17" t="s">
        <v>77</v>
      </c>
      <c r="C32" s="17" t="s">
        <v>78</v>
      </c>
      <c r="D32" s="17">
        <v>100</v>
      </c>
      <c r="E32" s="18">
        <v>3651.12</v>
      </c>
      <c r="F32" s="19">
        <v>776</v>
      </c>
      <c r="G32" s="158"/>
      <c r="H32" s="20">
        <f t="shared" si="0"/>
        <v>4.71</v>
      </c>
    </row>
    <row r="33" spans="1:8" x14ac:dyDescent="0.2">
      <c r="A33" s="17" t="s">
        <v>79</v>
      </c>
      <c r="B33" s="17" t="s">
        <v>80</v>
      </c>
      <c r="C33" s="17" t="s">
        <v>81</v>
      </c>
      <c r="D33" s="17">
        <v>75</v>
      </c>
      <c r="E33" s="18">
        <v>13242555.560000001</v>
      </c>
      <c r="F33" s="19">
        <v>2610792</v>
      </c>
      <c r="G33" s="157">
        <v>407647</v>
      </c>
      <c r="H33" s="20">
        <f t="shared" si="0"/>
        <v>5.07</v>
      </c>
    </row>
    <row r="34" spans="1:8" x14ac:dyDescent="0.2">
      <c r="A34" s="17" t="s">
        <v>79</v>
      </c>
      <c r="B34" s="17" t="s">
        <v>80</v>
      </c>
      <c r="C34" s="17" t="s">
        <v>81</v>
      </c>
      <c r="D34" s="17">
        <v>100</v>
      </c>
      <c r="E34" s="18">
        <v>2152.7600000000002</v>
      </c>
      <c r="F34" s="19">
        <v>486</v>
      </c>
      <c r="G34" s="158"/>
      <c r="H34" s="20">
        <f t="shared" si="0"/>
        <v>4.43</v>
      </c>
    </row>
    <row r="35" spans="1:8" x14ac:dyDescent="0.2">
      <c r="A35" s="17" t="s">
        <v>82</v>
      </c>
      <c r="B35" s="17" t="s">
        <v>83</v>
      </c>
      <c r="C35" s="17" t="s">
        <v>84</v>
      </c>
      <c r="D35" s="17">
        <v>75</v>
      </c>
      <c r="E35" s="18">
        <v>1277004.94</v>
      </c>
      <c r="F35" s="19">
        <v>248654</v>
      </c>
      <c r="G35" s="157">
        <v>39201</v>
      </c>
      <c r="H35" s="20">
        <f t="shared" si="0"/>
        <v>5.14</v>
      </c>
    </row>
    <row r="36" spans="1:8" x14ac:dyDescent="0.2">
      <c r="A36" s="17" t="s">
        <v>82</v>
      </c>
      <c r="B36" s="17" t="s">
        <v>83</v>
      </c>
      <c r="C36" s="17" t="s">
        <v>84</v>
      </c>
      <c r="D36" s="17">
        <v>100</v>
      </c>
      <c r="E36" s="18">
        <v>64.900000000000006</v>
      </c>
      <c r="F36" s="19">
        <v>13</v>
      </c>
      <c r="G36" s="158"/>
      <c r="H36" s="20">
        <f t="shared" si="0"/>
        <v>4.99</v>
      </c>
    </row>
    <row r="37" spans="1:8" x14ac:dyDescent="0.2">
      <c r="A37" s="17" t="s">
        <v>85</v>
      </c>
      <c r="B37" s="17" t="s">
        <v>86</v>
      </c>
      <c r="C37" s="17" t="s">
        <v>87</v>
      </c>
      <c r="D37" s="17">
        <v>75</v>
      </c>
      <c r="E37" s="18">
        <v>11119.81</v>
      </c>
      <c r="F37" s="19">
        <v>1707</v>
      </c>
      <c r="G37" s="157">
        <v>409</v>
      </c>
      <c r="H37" s="20">
        <f t="shared" si="0"/>
        <v>6.51</v>
      </c>
    </row>
    <row r="38" spans="1:8" x14ac:dyDescent="0.2">
      <c r="A38" s="17" t="s">
        <v>85</v>
      </c>
      <c r="B38" s="17" t="s">
        <v>86</v>
      </c>
      <c r="C38" s="17" t="s">
        <v>87</v>
      </c>
      <c r="D38" s="17">
        <v>100</v>
      </c>
      <c r="E38" s="18">
        <v>38.4</v>
      </c>
      <c r="F38" s="19">
        <v>6</v>
      </c>
      <c r="G38" s="158"/>
      <c r="H38" s="20">
        <f t="shared" si="0"/>
        <v>6.4</v>
      </c>
    </row>
    <row r="39" spans="1:8" x14ac:dyDescent="0.2">
      <c r="A39" s="17" t="s">
        <v>88</v>
      </c>
      <c r="B39" s="17" t="s">
        <v>89</v>
      </c>
      <c r="C39" s="17" t="s">
        <v>90</v>
      </c>
      <c r="D39" s="17">
        <v>75</v>
      </c>
      <c r="E39" s="18">
        <v>5577.81</v>
      </c>
      <c r="F39" s="19">
        <v>1473</v>
      </c>
      <c r="G39" s="157">
        <v>411</v>
      </c>
      <c r="H39" s="20">
        <f t="shared" si="0"/>
        <v>3.79</v>
      </c>
    </row>
    <row r="40" spans="1:8" x14ac:dyDescent="0.2">
      <c r="A40" s="17" t="s">
        <v>88</v>
      </c>
      <c r="B40" s="17" t="s">
        <v>89</v>
      </c>
      <c r="C40" s="17" t="s">
        <v>90</v>
      </c>
      <c r="D40" s="17">
        <v>100</v>
      </c>
      <c r="E40" s="18">
        <v>3.34</v>
      </c>
      <c r="F40" s="19">
        <v>1</v>
      </c>
      <c r="G40" s="158"/>
      <c r="H40" s="20">
        <f t="shared" si="0"/>
        <v>3.34</v>
      </c>
    </row>
    <row r="41" spans="1:8" x14ac:dyDescent="0.2">
      <c r="A41" s="17" t="s">
        <v>91</v>
      </c>
      <c r="B41" s="17" t="s">
        <v>92</v>
      </c>
      <c r="C41" s="17" t="s">
        <v>93</v>
      </c>
      <c r="D41" s="17">
        <v>75</v>
      </c>
      <c r="E41" s="18">
        <v>877011.87</v>
      </c>
      <c r="F41" s="19">
        <v>171650</v>
      </c>
      <c r="G41" s="157">
        <v>29785</v>
      </c>
      <c r="H41" s="20">
        <f t="shared" si="0"/>
        <v>5.1100000000000003</v>
      </c>
    </row>
    <row r="42" spans="1:8" x14ac:dyDescent="0.2">
      <c r="A42" s="17" t="s">
        <v>91</v>
      </c>
      <c r="B42" s="17" t="s">
        <v>92</v>
      </c>
      <c r="C42" s="17" t="s">
        <v>93</v>
      </c>
      <c r="D42" s="17">
        <v>100</v>
      </c>
      <c r="E42" s="18">
        <v>1391.72</v>
      </c>
      <c r="F42" s="19">
        <v>270</v>
      </c>
      <c r="G42" s="158"/>
      <c r="H42" s="20">
        <f t="shared" si="0"/>
        <v>5.15</v>
      </c>
    </row>
    <row r="43" spans="1:8" x14ac:dyDescent="0.2">
      <c r="A43" s="17" t="s">
        <v>94</v>
      </c>
      <c r="B43" s="17" t="s">
        <v>95</v>
      </c>
      <c r="C43" s="17" t="s">
        <v>96</v>
      </c>
      <c r="D43" s="17">
        <v>75</v>
      </c>
      <c r="E43" s="18">
        <v>2957403.93</v>
      </c>
      <c r="F43" s="19">
        <v>376082</v>
      </c>
      <c r="G43" s="157">
        <v>88332</v>
      </c>
      <c r="H43" s="20">
        <f t="shared" si="0"/>
        <v>7.86</v>
      </c>
    </row>
    <row r="44" spans="1:8" x14ac:dyDescent="0.2">
      <c r="A44" s="17" t="s">
        <v>94</v>
      </c>
      <c r="B44" s="17" t="s">
        <v>95</v>
      </c>
      <c r="C44" s="17" t="s">
        <v>96</v>
      </c>
      <c r="D44" s="17">
        <v>100</v>
      </c>
      <c r="E44" s="18">
        <v>1947.08</v>
      </c>
      <c r="F44" s="19">
        <v>311</v>
      </c>
      <c r="G44" s="158"/>
      <c r="H44" s="20">
        <f t="shared" si="0"/>
        <v>6.26</v>
      </c>
    </row>
    <row r="45" spans="1:8" x14ac:dyDescent="0.2">
      <c r="A45" s="17" t="s">
        <v>97</v>
      </c>
      <c r="B45" s="17" t="s">
        <v>98</v>
      </c>
      <c r="C45" s="17" t="s">
        <v>99</v>
      </c>
      <c r="D45" s="17">
        <v>75</v>
      </c>
      <c r="E45" s="18">
        <v>2334303.77</v>
      </c>
      <c r="F45" s="19">
        <v>256073</v>
      </c>
      <c r="G45" s="157">
        <v>61865</v>
      </c>
      <c r="H45" s="20">
        <f t="shared" si="0"/>
        <v>9.1199999999999992</v>
      </c>
    </row>
    <row r="46" spans="1:8" x14ac:dyDescent="0.2">
      <c r="A46" s="17" t="s">
        <v>97</v>
      </c>
      <c r="B46" s="17" t="s">
        <v>98</v>
      </c>
      <c r="C46" s="17" t="s">
        <v>99</v>
      </c>
      <c r="D46" s="17">
        <v>100</v>
      </c>
      <c r="E46" s="18">
        <v>1295.4000000000001</v>
      </c>
      <c r="F46" s="19">
        <v>211</v>
      </c>
      <c r="G46" s="158"/>
      <c r="H46" s="20">
        <f t="shared" si="0"/>
        <v>6.14</v>
      </c>
    </row>
    <row r="47" spans="1:8" x14ac:dyDescent="0.2">
      <c r="A47" s="17" t="s">
        <v>100</v>
      </c>
      <c r="B47" s="17" t="s">
        <v>101</v>
      </c>
      <c r="C47" s="17" t="s">
        <v>102</v>
      </c>
      <c r="D47" s="17">
        <v>75</v>
      </c>
      <c r="E47" s="18">
        <v>7922.54</v>
      </c>
      <c r="F47" s="19">
        <v>2721</v>
      </c>
      <c r="G47" s="19">
        <v>881</v>
      </c>
      <c r="H47" s="20">
        <f t="shared" si="0"/>
        <v>2.91</v>
      </c>
    </row>
    <row r="48" spans="1:8" x14ac:dyDescent="0.2">
      <c r="A48" s="17" t="s">
        <v>103</v>
      </c>
      <c r="B48" s="17" t="s">
        <v>104</v>
      </c>
      <c r="C48" s="17" t="s">
        <v>105</v>
      </c>
      <c r="D48" s="17">
        <v>75</v>
      </c>
      <c r="E48" s="18">
        <v>615177.62</v>
      </c>
      <c r="F48" s="19">
        <v>117288</v>
      </c>
      <c r="G48" s="157">
        <v>31242</v>
      </c>
      <c r="H48" s="20">
        <f t="shared" si="0"/>
        <v>5.25</v>
      </c>
    </row>
    <row r="49" spans="1:8" x14ac:dyDescent="0.2">
      <c r="A49" s="17" t="s">
        <v>103</v>
      </c>
      <c r="B49" s="17" t="s">
        <v>104</v>
      </c>
      <c r="C49" s="17" t="s">
        <v>105</v>
      </c>
      <c r="D49" s="17">
        <v>100</v>
      </c>
      <c r="E49" s="18">
        <v>651.67999999999995</v>
      </c>
      <c r="F49" s="19">
        <v>100</v>
      </c>
      <c r="G49" s="158"/>
      <c r="H49" s="20">
        <f t="shared" si="0"/>
        <v>6.52</v>
      </c>
    </row>
    <row r="50" spans="1:8" x14ac:dyDescent="0.2">
      <c r="A50" s="17" t="s">
        <v>106</v>
      </c>
      <c r="B50" s="17" t="s">
        <v>107</v>
      </c>
      <c r="C50" s="17" t="s">
        <v>108</v>
      </c>
      <c r="D50" s="17">
        <v>75</v>
      </c>
      <c r="E50" s="18">
        <v>10707746.01</v>
      </c>
      <c r="F50" s="19">
        <v>558329</v>
      </c>
      <c r="G50" s="157">
        <v>96174</v>
      </c>
      <c r="H50" s="20">
        <f t="shared" si="0"/>
        <v>19.18</v>
      </c>
    </row>
    <row r="51" spans="1:8" x14ac:dyDescent="0.2">
      <c r="A51" s="17" t="s">
        <v>106</v>
      </c>
      <c r="B51" s="17" t="s">
        <v>107</v>
      </c>
      <c r="C51" s="17" t="s">
        <v>108</v>
      </c>
      <c r="D51" s="17">
        <v>100</v>
      </c>
      <c r="E51" s="18">
        <v>3904.94</v>
      </c>
      <c r="F51" s="19">
        <v>387</v>
      </c>
      <c r="G51" s="158"/>
      <c r="H51" s="20">
        <f t="shared" si="0"/>
        <v>10.09</v>
      </c>
    </row>
    <row r="52" spans="1:8" x14ac:dyDescent="0.2">
      <c r="A52" s="17" t="s">
        <v>109</v>
      </c>
      <c r="B52" s="17" t="s">
        <v>110</v>
      </c>
      <c r="C52" s="17" t="s">
        <v>111</v>
      </c>
      <c r="D52" s="17">
        <v>75</v>
      </c>
      <c r="E52" s="18">
        <v>1803.01</v>
      </c>
      <c r="F52" s="19">
        <v>460</v>
      </c>
      <c r="G52" s="157">
        <v>146</v>
      </c>
      <c r="H52" s="20">
        <f t="shared" si="0"/>
        <v>3.92</v>
      </c>
    </row>
    <row r="53" spans="1:8" x14ac:dyDescent="0.2">
      <c r="A53" s="17" t="s">
        <v>109</v>
      </c>
      <c r="B53" s="17" t="s">
        <v>110</v>
      </c>
      <c r="C53" s="17" t="s">
        <v>111</v>
      </c>
      <c r="D53" s="17">
        <v>100</v>
      </c>
      <c r="E53" s="18">
        <v>64</v>
      </c>
      <c r="F53" s="19">
        <v>15</v>
      </c>
      <c r="G53" s="158"/>
      <c r="H53" s="20">
        <f t="shared" si="0"/>
        <v>4.2699999999999996</v>
      </c>
    </row>
    <row r="54" spans="1:8" x14ac:dyDescent="0.2">
      <c r="A54" s="17" t="s">
        <v>112</v>
      </c>
      <c r="B54" s="17" t="s">
        <v>113</v>
      </c>
      <c r="C54" s="17" t="s">
        <v>114</v>
      </c>
      <c r="D54" s="17">
        <v>75</v>
      </c>
      <c r="E54" s="18">
        <v>263218.69</v>
      </c>
      <c r="F54" s="19">
        <v>22837</v>
      </c>
      <c r="G54" s="157">
        <v>6181</v>
      </c>
      <c r="H54" s="20">
        <f t="shared" si="0"/>
        <v>11.53</v>
      </c>
    </row>
    <row r="55" spans="1:8" x14ac:dyDescent="0.2">
      <c r="A55" s="17" t="s">
        <v>112</v>
      </c>
      <c r="B55" s="17" t="s">
        <v>113</v>
      </c>
      <c r="C55" s="17" t="s">
        <v>114</v>
      </c>
      <c r="D55" s="17">
        <v>100</v>
      </c>
      <c r="E55" s="18">
        <v>576.44000000000005</v>
      </c>
      <c r="F55" s="19">
        <v>85</v>
      </c>
      <c r="G55" s="158"/>
      <c r="H55" s="20">
        <f t="shared" si="0"/>
        <v>6.78</v>
      </c>
    </row>
    <row r="56" spans="1:8" x14ac:dyDescent="0.2">
      <c r="A56" s="17" t="s">
        <v>115</v>
      </c>
      <c r="B56" s="17" t="s">
        <v>116</v>
      </c>
      <c r="C56" s="17" t="s">
        <v>117</v>
      </c>
      <c r="D56" s="17">
        <v>75</v>
      </c>
      <c r="E56" s="18">
        <v>8828534.6799999997</v>
      </c>
      <c r="F56" s="19">
        <v>258085</v>
      </c>
      <c r="G56" s="157">
        <v>45313</v>
      </c>
      <c r="H56" s="20">
        <f t="shared" si="0"/>
        <v>34.21</v>
      </c>
    </row>
    <row r="57" spans="1:8" x14ac:dyDescent="0.2">
      <c r="A57" s="17" t="s">
        <v>115</v>
      </c>
      <c r="B57" s="17" t="s">
        <v>116</v>
      </c>
      <c r="C57" s="17" t="s">
        <v>117</v>
      </c>
      <c r="D57" s="17">
        <v>100</v>
      </c>
      <c r="E57" s="18">
        <v>272.18</v>
      </c>
      <c r="F57" s="19">
        <v>6</v>
      </c>
      <c r="G57" s="158"/>
      <c r="H57" s="20">
        <f t="shared" si="0"/>
        <v>45.36</v>
      </c>
    </row>
    <row r="58" spans="1:8" x14ac:dyDescent="0.2">
      <c r="A58" s="17" t="s">
        <v>118</v>
      </c>
      <c r="B58" s="17" t="s">
        <v>119</v>
      </c>
      <c r="C58" s="17" t="s">
        <v>120</v>
      </c>
      <c r="D58" s="17">
        <v>75</v>
      </c>
      <c r="E58" s="18">
        <v>1614189.63</v>
      </c>
      <c r="F58" s="19">
        <v>276947</v>
      </c>
      <c r="G58" s="157">
        <v>64906</v>
      </c>
      <c r="H58" s="20">
        <f t="shared" si="0"/>
        <v>5.83</v>
      </c>
    </row>
    <row r="59" spans="1:8" x14ac:dyDescent="0.2">
      <c r="A59" s="17" t="s">
        <v>118</v>
      </c>
      <c r="B59" s="17" t="s">
        <v>119</v>
      </c>
      <c r="C59" s="17" t="s">
        <v>120</v>
      </c>
      <c r="D59" s="17">
        <v>100</v>
      </c>
      <c r="E59" s="18">
        <v>2992.32</v>
      </c>
      <c r="F59" s="19">
        <v>281</v>
      </c>
      <c r="G59" s="158"/>
      <c r="H59" s="20">
        <f t="shared" si="0"/>
        <v>10.65</v>
      </c>
    </row>
    <row r="60" spans="1:8" x14ac:dyDescent="0.2">
      <c r="A60" s="17" t="s">
        <v>121</v>
      </c>
      <c r="B60" s="17" t="s">
        <v>122</v>
      </c>
      <c r="C60" s="17" t="s">
        <v>123</v>
      </c>
      <c r="D60" s="17">
        <v>50</v>
      </c>
      <c r="E60" s="18">
        <v>1148601.47</v>
      </c>
      <c r="F60" s="19">
        <v>69927</v>
      </c>
      <c r="G60" s="157">
        <v>30293</v>
      </c>
      <c r="H60" s="20">
        <f t="shared" si="0"/>
        <v>16.43</v>
      </c>
    </row>
    <row r="61" spans="1:8" x14ac:dyDescent="0.2">
      <c r="A61" s="17" t="s">
        <v>121</v>
      </c>
      <c r="B61" s="17" t="s">
        <v>122</v>
      </c>
      <c r="C61" s="17" t="s">
        <v>123</v>
      </c>
      <c r="D61" s="17">
        <v>75</v>
      </c>
      <c r="E61" s="18">
        <v>241486.1</v>
      </c>
      <c r="F61" s="19">
        <v>58634</v>
      </c>
      <c r="G61" s="168"/>
      <c r="H61" s="20">
        <f t="shared" si="0"/>
        <v>4.12</v>
      </c>
    </row>
    <row r="62" spans="1:8" x14ac:dyDescent="0.2">
      <c r="A62" s="17" t="s">
        <v>121</v>
      </c>
      <c r="B62" s="17" t="s">
        <v>122</v>
      </c>
      <c r="C62" s="17" t="s">
        <v>123</v>
      </c>
      <c r="D62" s="17">
        <v>100</v>
      </c>
      <c r="E62" s="18">
        <v>8042.41</v>
      </c>
      <c r="F62" s="19">
        <v>264</v>
      </c>
      <c r="G62" s="158"/>
      <c r="H62" s="20">
        <f t="shared" si="0"/>
        <v>30.46</v>
      </c>
    </row>
    <row r="63" spans="1:8" x14ac:dyDescent="0.2">
      <c r="A63" s="17" t="s">
        <v>124</v>
      </c>
      <c r="B63" s="17" t="s">
        <v>125</v>
      </c>
      <c r="C63" s="17" t="s">
        <v>126</v>
      </c>
      <c r="D63" s="17">
        <v>50</v>
      </c>
      <c r="E63" s="18">
        <v>7690.68</v>
      </c>
      <c r="F63" s="19">
        <v>466</v>
      </c>
      <c r="G63" s="157">
        <v>181</v>
      </c>
      <c r="H63" s="20">
        <f t="shared" si="0"/>
        <v>16.5</v>
      </c>
    </row>
    <row r="64" spans="1:8" x14ac:dyDescent="0.2">
      <c r="A64" s="17" t="s">
        <v>124</v>
      </c>
      <c r="B64" s="17" t="s">
        <v>125</v>
      </c>
      <c r="C64" s="17" t="s">
        <v>126</v>
      </c>
      <c r="D64" s="17">
        <v>100</v>
      </c>
      <c r="E64" s="18">
        <v>185.44</v>
      </c>
      <c r="F64" s="19">
        <v>8</v>
      </c>
      <c r="G64" s="158"/>
      <c r="H64" s="20">
        <f t="shared" si="0"/>
        <v>23.18</v>
      </c>
    </row>
    <row r="65" spans="1:8" x14ac:dyDescent="0.2">
      <c r="A65" s="17" t="s">
        <v>127</v>
      </c>
      <c r="B65" s="17" t="s">
        <v>128</v>
      </c>
      <c r="C65" s="17" t="s">
        <v>129</v>
      </c>
      <c r="D65" s="17">
        <v>50</v>
      </c>
      <c r="E65" s="18">
        <v>15036.07</v>
      </c>
      <c r="F65" s="19">
        <v>812</v>
      </c>
      <c r="G65" s="157">
        <v>304</v>
      </c>
      <c r="H65" s="20">
        <f t="shared" si="0"/>
        <v>18.52</v>
      </c>
    </row>
    <row r="66" spans="1:8" x14ac:dyDescent="0.2">
      <c r="A66" s="17" t="s">
        <v>127</v>
      </c>
      <c r="B66" s="17" t="s">
        <v>128</v>
      </c>
      <c r="C66" s="17" t="s">
        <v>129</v>
      </c>
      <c r="D66" s="17">
        <v>75</v>
      </c>
      <c r="E66" s="18">
        <v>1379.38</v>
      </c>
      <c r="F66" s="19">
        <v>151</v>
      </c>
      <c r="G66" s="168"/>
      <c r="H66" s="20">
        <f t="shared" si="0"/>
        <v>9.1300000000000008</v>
      </c>
    </row>
    <row r="67" spans="1:8" x14ac:dyDescent="0.2">
      <c r="A67" s="17" t="s">
        <v>127</v>
      </c>
      <c r="B67" s="17" t="s">
        <v>128</v>
      </c>
      <c r="C67" s="17" t="s">
        <v>129</v>
      </c>
      <c r="D67" s="17">
        <v>100</v>
      </c>
      <c r="E67" s="18">
        <v>374.24</v>
      </c>
      <c r="F67" s="19">
        <v>9</v>
      </c>
      <c r="G67" s="158"/>
      <c r="H67" s="20">
        <f t="shared" si="0"/>
        <v>41.58</v>
      </c>
    </row>
    <row r="68" spans="1:8" x14ac:dyDescent="0.2">
      <c r="A68" s="17" t="s">
        <v>130</v>
      </c>
      <c r="B68" s="17" t="s">
        <v>131</v>
      </c>
      <c r="C68" s="17" t="s">
        <v>132</v>
      </c>
      <c r="D68" s="17">
        <v>50</v>
      </c>
      <c r="E68" s="18">
        <v>194434.08</v>
      </c>
      <c r="F68" s="19">
        <v>11311</v>
      </c>
      <c r="G68" s="157">
        <v>7817</v>
      </c>
      <c r="H68" s="20">
        <f t="shared" si="0"/>
        <v>17.190000000000001</v>
      </c>
    </row>
    <row r="69" spans="1:8" x14ac:dyDescent="0.2">
      <c r="A69" s="17" t="s">
        <v>130</v>
      </c>
      <c r="B69" s="17" t="s">
        <v>131</v>
      </c>
      <c r="C69" s="17" t="s">
        <v>132</v>
      </c>
      <c r="D69" s="17">
        <v>75</v>
      </c>
      <c r="E69" s="18">
        <v>84577.23</v>
      </c>
      <c r="F69" s="19">
        <v>24136</v>
      </c>
      <c r="G69" s="168"/>
      <c r="H69" s="20">
        <f t="shared" si="0"/>
        <v>3.5</v>
      </c>
    </row>
    <row r="70" spans="1:8" x14ac:dyDescent="0.2">
      <c r="A70" s="17" t="s">
        <v>130</v>
      </c>
      <c r="B70" s="17" t="s">
        <v>131</v>
      </c>
      <c r="C70" s="17" t="s">
        <v>132</v>
      </c>
      <c r="D70" s="17">
        <v>100</v>
      </c>
      <c r="E70" s="18">
        <v>111.89</v>
      </c>
      <c r="F70" s="19">
        <v>23</v>
      </c>
      <c r="G70" s="158"/>
      <c r="H70" s="20">
        <f t="shared" ref="H70:H133" si="2">ROUND(E70/F70,2)</f>
        <v>4.8600000000000003</v>
      </c>
    </row>
    <row r="71" spans="1:8" x14ac:dyDescent="0.2">
      <c r="A71" s="17" t="s">
        <v>133</v>
      </c>
      <c r="B71" s="17" t="s">
        <v>134</v>
      </c>
      <c r="C71" s="17" t="s">
        <v>135</v>
      </c>
      <c r="D71" s="17">
        <v>50</v>
      </c>
      <c r="E71" s="18">
        <v>0</v>
      </c>
      <c r="F71" s="19">
        <v>1</v>
      </c>
      <c r="G71" s="157">
        <v>8143</v>
      </c>
      <c r="H71" s="20">
        <f t="shared" si="2"/>
        <v>0</v>
      </c>
    </row>
    <row r="72" spans="1:8" x14ac:dyDescent="0.2">
      <c r="A72" s="17" t="s">
        <v>133</v>
      </c>
      <c r="B72" s="17" t="s">
        <v>134</v>
      </c>
      <c r="C72" s="17" t="s">
        <v>135</v>
      </c>
      <c r="D72" s="17">
        <v>75</v>
      </c>
      <c r="E72" s="18">
        <v>117562.71</v>
      </c>
      <c r="F72" s="19">
        <v>27148</v>
      </c>
      <c r="G72" s="168"/>
      <c r="H72" s="20">
        <f t="shared" si="2"/>
        <v>4.33</v>
      </c>
    </row>
    <row r="73" spans="1:8" x14ac:dyDescent="0.2">
      <c r="A73" s="17" t="s">
        <v>133</v>
      </c>
      <c r="B73" s="17" t="s">
        <v>134</v>
      </c>
      <c r="C73" s="17" t="s">
        <v>135</v>
      </c>
      <c r="D73" s="17">
        <v>100</v>
      </c>
      <c r="E73" s="18">
        <v>282.33</v>
      </c>
      <c r="F73" s="19">
        <v>47</v>
      </c>
      <c r="G73" s="158"/>
      <c r="H73" s="20">
        <f t="shared" si="2"/>
        <v>6.01</v>
      </c>
    </row>
    <row r="74" spans="1:8" x14ac:dyDescent="0.2">
      <c r="A74" s="17" t="s">
        <v>136</v>
      </c>
      <c r="B74" s="17" t="s">
        <v>137</v>
      </c>
      <c r="C74" s="17" t="s">
        <v>138</v>
      </c>
      <c r="D74" s="17">
        <v>75</v>
      </c>
      <c r="E74" s="18">
        <v>13201.23</v>
      </c>
      <c r="F74" s="19">
        <v>3128</v>
      </c>
      <c r="G74" s="157">
        <v>966</v>
      </c>
      <c r="H74" s="20">
        <f t="shared" si="2"/>
        <v>4.22</v>
      </c>
    </row>
    <row r="75" spans="1:8" x14ac:dyDescent="0.2">
      <c r="A75" s="17" t="s">
        <v>136</v>
      </c>
      <c r="B75" s="17" t="s">
        <v>137</v>
      </c>
      <c r="C75" s="17" t="s">
        <v>138</v>
      </c>
      <c r="D75" s="17">
        <v>100</v>
      </c>
      <c r="E75" s="18">
        <v>76.040000000000006</v>
      </c>
      <c r="F75" s="19">
        <v>12</v>
      </c>
      <c r="G75" s="158"/>
      <c r="H75" s="20">
        <f t="shared" si="2"/>
        <v>6.34</v>
      </c>
    </row>
    <row r="76" spans="1:8" x14ac:dyDescent="0.2">
      <c r="A76" s="17" t="s">
        <v>139</v>
      </c>
      <c r="B76" s="17" t="s">
        <v>140</v>
      </c>
      <c r="C76" s="17" t="s">
        <v>141</v>
      </c>
      <c r="D76" s="17">
        <v>50</v>
      </c>
      <c r="E76" s="18">
        <v>931440.64000000001</v>
      </c>
      <c r="F76" s="19">
        <v>57337</v>
      </c>
      <c r="G76" s="157">
        <v>14359</v>
      </c>
      <c r="H76" s="20">
        <f t="shared" si="2"/>
        <v>16.25</v>
      </c>
    </row>
    <row r="77" spans="1:8" x14ac:dyDescent="0.2">
      <c r="A77" s="17" t="s">
        <v>139</v>
      </c>
      <c r="B77" s="17" t="s">
        <v>140</v>
      </c>
      <c r="C77" s="17" t="s">
        <v>141</v>
      </c>
      <c r="D77" s="17">
        <v>75</v>
      </c>
      <c r="E77" s="18">
        <v>22265.34</v>
      </c>
      <c r="F77" s="19">
        <v>3641</v>
      </c>
      <c r="G77" s="168"/>
      <c r="H77" s="20">
        <f t="shared" si="2"/>
        <v>6.12</v>
      </c>
    </row>
    <row r="78" spans="1:8" x14ac:dyDescent="0.2">
      <c r="A78" s="17" t="s">
        <v>139</v>
      </c>
      <c r="B78" s="17" t="s">
        <v>140</v>
      </c>
      <c r="C78" s="17" t="s">
        <v>141</v>
      </c>
      <c r="D78" s="17">
        <v>100</v>
      </c>
      <c r="E78" s="18">
        <v>6892.91</v>
      </c>
      <c r="F78" s="19">
        <v>144</v>
      </c>
      <c r="G78" s="158"/>
      <c r="H78" s="20">
        <f t="shared" si="2"/>
        <v>47.87</v>
      </c>
    </row>
    <row r="79" spans="1:8" x14ac:dyDescent="0.2">
      <c r="A79" s="17" t="s">
        <v>142</v>
      </c>
      <c r="B79" s="17" t="s">
        <v>143</v>
      </c>
      <c r="C79" s="17" t="s">
        <v>144</v>
      </c>
      <c r="D79" s="17">
        <v>75</v>
      </c>
      <c r="E79" s="18">
        <v>2500.21</v>
      </c>
      <c r="F79" s="19">
        <v>430</v>
      </c>
      <c r="G79" s="157">
        <v>129</v>
      </c>
      <c r="H79" s="20">
        <f t="shared" si="2"/>
        <v>5.81</v>
      </c>
    </row>
    <row r="80" spans="1:8" x14ac:dyDescent="0.2">
      <c r="A80" s="17" t="s">
        <v>142</v>
      </c>
      <c r="B80" s="17" t="s">
        <v>143</v>
      </c>
      <c r="C80" s="17" t="s">
        <v>144</v>
      </c>
      <c r="D80" s="17">
        <v>100</v>
      </c>
      <c r="E80" s="18">
        <v>119.56</v>
      </c>
      <c r="F80" s="19">
        <v>21</v>
      </c>
      <c r="G80" s="158"/>
      <c r="H80" s="20">
        <f t="shared" si="2"/>
        <v>5.69</v>
      </c>
    </row>
    <row r="81" spans="1:8" x14ac:dyDescent="0.2">
      <c r="A81" s="17" t="s">
        <v>145</v>
      </c>
      <c r="B81" s="17" t="s">
        <v>146</v>
      </c>
      <c r="C81" s="17" t="s">
        <v>147</v>
      </c>
      <c r="D81" s="17">
        <v>100</v>
      </c>
      <c r="E81" s="18">
        <v>804168.01</v>
      </c>
      <c r="F81" s="19">
        <v>1850</v>
      </c>
      <c r="G81" s="19">
        <v>315</v>
      </c>
      <c r="H81" s="20">
        <f t="shared" si="2"/>
        <v>434.69</v>
      </c>
    </row>
    <row r="82" spans="1:8" x14ac:dyDescent="0.2">
      <c r="A82" s="17" t="s">
        <v>148</v>
      </c>
      <c r="B82" s="17" t="s">
        <v>149</v>
      </c>
      <c r="C82" s="17" t="s">
        <v>147</v>
      </c>
      <c r="D82" s="17">
        <v>100</v>
      </c>
      <c r="E82" s="18">
        <v>804168.01</v>
      </c>
      <c r="F82" s="19">
        <v>1850</v>
      </c>
      <c r="G82" s="19">
        <v>315</v>
      </c>
      <c r="H82" s="20">
        <f t="shared" si="2"/>
        <v>434.69</v>
      </c>
    </row>
    <row r="83" spans="1:8" ht="51" x14ac:dyDescent="0.2">
      <c r="A83" s="11" t="s">
        <v>150</v>
      </c>
      <c r="B83" s="12" t="s">
        <v>151</v>
      </c>
      <c r="C83" s="12" t="s">
        <v>152</v>
      </c>
      <c r="D83" s="23" t="s">
        <v>153</v>
      </c>
      <c r="E83" s="24">
        <f>SUM(E84+E85)</f>
        <v>37863928.539999999</v>
      </c>
      <c r="F83" s="25">
        <f t="shared" ref="F83" si="3">SUM(F84+F85)</f>
        <v>113633</v>
      </c>
      <c r="G83" s="25">
        <v>22575</v>
      </c>
      <c r="H83" s="24">
        <f t="shared" si="2"/>
        <v>333.21</v>
      </c>
    </row>
    <row r="84" spans="1:8" x14ac:dyDescent="0.2">
      <c r="A84" s="17" t="s">
        <v>150</v>
      </c>
      <c r="B84" s="17" t="s">
        <v>151</v>
      </c>
      <c r="C84" s="17" t="s">
        <v>152</v>
      </c>
      <c r="D84" s="17">
        <v>50</v>
      </c>
      <c r="E84" s="18">
        <v>138178.98000000001</v>
      </c>
      <c r="F84" s="19">
        <v>9942</v>
      </c>
      <c r="G84" s="157">
        <v>22575</v>
      </c>
      <c r="H84" s="20">
        <f t="shared" si="2"/>
        <v>13.9</v>
      </c>
    </row>
    <row r="85" spans="1:8" x14ac:dyDescent="0.2">
      <c r="A85" s="17" t="s">
        <v>150</v>
      </c>
      <c r="B85" s="17" t="s">
        <v>151</v>
      </c>
      <c r="C85" s="17" t="s">
        <v>152</v>
      </c>
      <c r="D85" s="17">
        <v>100</v>
      </c>
      <c r="E85" s="18">
        <v>37725749.560000002</v>
      </c>
      <c r="F85" s="19">
        <v>103691</v>
      </c>
      <c r="G85" s="158"/>
      <c r="H85" s="20">
        <f t="shared" si="2"/>
        <v>363.83</v>
      </c>
    </row>
    <row r="86" spans="1:8" x14ac:dyDescent="0.2">
      <c r="A86" s="17" t="s">
        <v>154</v>
      </c>
      <c r="B86" s="17" t="s">
        <v>155</v>
      </c>
      <c r="C86" s="17" t="s">
        <v>156</v>
      </c>
      <c r="D86" s="17">
        <v>50</v>
      </c>
      <c r="E86" s="18">
        <v>2101.19</v>
      </c>
      <c r="F86" s="19">
        <v>139</v>
      </c>
      <c r="G86" s="157">
        <v>512</v>
      </c>
      <c r="H86" s="20">
        <f t="shared" si="2"/>
        <v>15.12</v>
      </c>
    </row>
    <row r="87" spans="1:8" x14ac:dyDescent="0.2">
      <c r="A87" s="17" t="s">
        <v>154</v>
      </c>
      <c r="B87" s="17" t="s">
        <v>155</v>
      </c>
      <c r="C87" s="17" t="s">
        <v>156</v>
      </c>
      <c r="D87" s="17">
        <v>100</v>
      </c>
      <c r="E87" s="18">
        <v>169708.64</v>
      </c>
      <c r="F87" s="19">
        <v>2736</v>
      </c>
      <c r="G87" s="158"/>
      <c r="H87" s="20">
        <f t="shared" si="2"/>
        <v>62.03</v>
      </c>
    </row>
    <row r="88" spans="1:8" x14ac:dyDescent="0.2">
      <c r="A88" s="17" t="s">
        <v>157</v>
      </c>
      <c r="B88" s="17" t="s">
        <v>158</v>
      </c>
      <c r="C88" s="17" t="s">
        <v>159</v>
      </c>
      <c r="D88" s="17">
        <v>50</v>
      </c>
      <c r="E88" s="18">
        <v>982.34</v>
      </c>
      <c r="F88" s="19">
        <v>63</v>
      </c>
      <c r="G88" s="157">
        <v>87</v>
      </c>
      <c r="H88" s="20">
        <f t="shared" si="2"/>
        <v>15.59</v>
      </c>
    </row>
    <row r="89" spans="1:8" x14ac:dyDescent="0.2">
      <c r="A89" s="17" t="s">
        <v>157</v>
      </c>
      <c r="B89" s="17" t="s">
        <v>158</v>
      </c>
      <c r="C89" s="17" t="s">
        <v>159</v>
      </c>
      <c r="D89" s="17">
        <v>100</v>
      </c>
      <c r="E89" s="18">
        <v>1292.92</v>
      </c>
      <c r="F89" s="19">
        <v>91</v>
      </c>
      <c r="G89" s="158"/>
      <c r="H89" s="20">
        <f t="shared" si="2"/>
        <v>14.21</v>
      </c>
    </row>
    <row r="90" spans="1:8" x14ac:dyDescent="0.2">
      <c r="A90" s="17" t="s">
        <v>160</v>
      </c>
      <c r="B90" s="17" t="s">
        <v>161</v>
      </c>
      <c r="C90" s="17" t="s">
        <v>162</v>
      </c>
      <c r="D90" s="17">
        <v>50</v>
      </c>
      <c r="E90" s="18">
        <v>109.1</v>
      </c>
      <c r="F90" s="19">
        <v>10</v>
      </c>
      <c r="G90" s="157">
        <v>62</v>
      </c>
      <c r="H90" s="20">
        <f t="shared" si="2"/>
        <v>10.91</v>
      </c>
    </row>
    <row r="91" spans="1:8" x14ac:dyDescent="0.2">
      <c r="A91" s="17" t="s">
        <v>160</v>
      </c>
      <c r="B91" s="17" t="s">
        <v>161</v>
      </c>
      <c r="C91" s="17" t="s">
        <v>162</v>
      </c>
      <c r="D91" s="17">
        <v>100</v>
      </c>
      <c r="E91" s="18">
        <v>26106.99</v>
      </c>
      <c r="F91" s="19">
        <v>493</v>
      </c>
      <c r="G91" s="158"/>
      <c r="H91" s="20">
        <f t="shared" si="2"/>
        <v>52.96</v>
      </c>
    </row>
    <row r="92" spans="1:8" x14ac:dyDescent="0.2">
      <c r="A92" s="17" t="s">
        <v>163</v>
      </c>
      <c r="B92" s="17" t="s">
        <v>164</v>
      </c>
      <c r="C92" s="17" t="s">
        <v>165</v>
      </c>
      <c r="D92" s="17">
        <v>50</v>
      </c>
      <c r="E92" s="18">
        <v>166.33</v>
      </c>
      <c r="F92" s="19">
        <v>9</v>
      </c>
      <c r="G92" s="157">
        <v>55</v>
      </c>
      <c r="H92" s="20">
        <f t="shared" si="2"/>
        <v>18.48</v>
      </c>
    </row>
    <row r="93" spans="1:8" x14ac:dyDescent="0.2">
      <c r="A93" s="17" t="s">
        <v>163</v>
      </c>
      <c r="B93" s="17" t="s">
        <v>164</v>
      </c>
      <c r="C93" s="17" t="s">
        <v>165</v>
      </c>
      <c r="D93" s="17">
        <v>100</v>
      </c>
      <c r="E93" s="18">
        <v>11739.92</v>
      </c>
      <c r="F93" s="19">
        <v>208</v>
      </c>
      <c r="G93" s="158"/>
      <c r="H93" s="20">
        <f t="shared" si="2"/>
        <v>56.44</v>
      </c>
    </row>
    <row r="94" spans="1:8" x14ac:dyDescent="0.2">
      <c r="A94" s="17" t="s">
        <v>166</v>
      </c>
      <c r="B94" s="17" t="s">
        <v>167</v>
      </c>
      <c r="C94" s="17" t="s">
        <v>168</v>
      </c>
      <c r="D94" s="17">
        <v>50</v>
      </c>
      <c r="E94" s="18">
        <v>124.46</v>
      </c>
      <c r="F94" s="19">
        <v>6</v>
      </c>
      <c r="G94" s="157">
        <v>16</v>
      </c>
      <c r="H94" s="20">
        <f t="shared" si="2"/>
        <v>20.74</v>
      </c>
    </row>
    <row r="95" spans="1:8" x14ac:dyDescent="0.2">
      <c r="A95" s="17" t="s">
        <v>166</v>
      </c>
      <c r="B95" s="17" t="s">
        <v>167</v>
      </c>
      <c r="C95" s="17" t="s">
        <v>168</v>
      </c>
      <c r="D95" s="17">
        <v>100</v>
      </c>
      <c r="E95" s="18">
        <v>1694.1</v>
      </c>
      <c r="F95" s="19">
        <v>56</v>
      </c>
      <c r="G95" s="158"/>
      <c r="H95" s="20">
        <f t="shared" si="2"/>
        <v>30.25</v>
      </c>
    </row>
    <row r="96" spans="1:8" x14ac:dyDescent="0.2">
      <c r="A96" s="17" t="s">
        <v>169</v>
      </c>
      <c r="B96" s="17" t="s">
        <v>170</v>
      </c>
      <c r="C96" s="17" t="s">
        <v>171</v>
      </c>
      <c r="D96" s="17">
        <v>50</v>
      </c>
      <c r="E96" s="18">
        <v>30.29</v>
      </c>
      <c r="F96" s="19">
        <v>4</v>
      </c>
      <c r="G96" s="157">
        <v>47</v>
      </c>
      <c r="H96" s="20">
        <f t="shared" si="2"/>
        <v>7.57</v>
      </c>
    </row>
    <row r="97" spans="1:8" x14ac:dyDescent="0.2">
      <c r="A97" s="17" t="s">
        <v>169</v>
      </c>
      <c r="B97" s="17" t="s">
        <v>170</v>
      </c>
      <c r="C97" s="17" t="s">
        <v>171</v>
      </c>
      <c r="D97" s="17">
        <v>100</v>
      </c>
      <c r="E97" s="18">
        <v>9858.99</v>
      </c>
      <c r="F97" s="19">
        <v>218</v>
      </c>
      <c r="G97" s="158"/>
      <c r="H97" s="20">
        <f t="shared" si="2"/>
        <v>45.22</v>
      </c>
    </row>
    <row r="98" spans="1:8" x14ac:dyDescent="0.2">
      <c r="A98" s="17" t="s">
        <v>172</v>
      </c>
      <c r="B98" s="17" t="s">
        <v>173</v>
      </c>
      <c r="C98" s="17" t="s">
        <v>174</v>
      </c>
      <c r="D98" s="17">
        <v>50</v>
      </c>
      <c r="E98" s="18">
        <v>83.94</v>
      </c>
      <c r="F98" s="19">
        <v>5</v>
      </c>
      <c r="G98" s="157">
        <v>33</v>
      </c>
      <c r="H98" s="20">
        <f t="shared" si="2"/>
        <v>16.79</v>
      </c>
    </row>
    <row r="99" spans="1:8" x14ac:dyDescent="0.2">
      <c r="A99" s="17" t="s">
        <v>172</v>
      </c>
      <c r="B99" s="17" t="s">
        <v>173</v>
      </c>
      <c r="C99" s="17" t="s">
        <v>174</v>
      </c>
      <c r="D99" s="17">
        <v>100</v>
      </c>
      <c r="E99" s="18">
        <v>7395.42</v>
      </c>
      <c r="F99" s="19">
        <v>175</v>
      </c>
      <c r="G99" s="158"/>
      <c r="H99" s="20">
        <f t="shared" si="2"/>
        <v>42.26</v>
      </c>
    </row>
    <row r="100" spans="1:8" x14ac:dyDescent="0.2">
      <c r="A100" s="17" t="s">
        <v>175</v>
      </c>
      <c r="B100" s="17" t="s">
        <v>176</v>
      </c>
      <c r="C100" s="17" t="s">
        <v>177</v>
      </c>
      <c r="D100" s="17">
        <v>50</v>
      </c>
      <c r="E100" s="18">
        <v>111.95</v>
      </c>
      <c r="F100" s="19">
        <v>9</v>
      </c>
      <c r="G100" s="157">
        <v>36</v>
      </c>
      <c r="H100" s="20">
        <f t="shared" si="2"/>
        <v>12.44</v>
      </c>
    </row>
    <row r="101" spans="1:8" x14ac:dyDescent="0.2">
      <c r="A101" s="17" t="s">
        <v>175</v>
      </c>
      <c r="B101" s="17" t="s">
        <v>176</v>
      </c>
      <c r="C101" s="17" t="s">
        <v>177</v>
      </c>
      <c r="D101" s="17">
        <v>100</v>
      </c>
      <c r="E101" s="18">
        <v>3322.05</v>
      </c>
      <c r="F101" s="19">
        <v>143</v>
      </c>
      <c r="G101" s="158"/>
      <c r="H101" s="20">
        <f t="shared" si="2"/>
        <v>23.23</v>
      </c>
    </row>
    <row r="102" spans="1:8" x14ac:dyDescent="0.2">
      <c r="A102" s="17" t="s">
        <v>178</v>
      </c>
      <c r="B102" s="17" t="s">
        <v>179</v>
      </c>
      <c r="C102" s="17" t="s">
        <v>180</v>
      </c>
      <c r="D102" s="17">
        <v>50</v>
      </c>
      <c r="E102" s="18">
        <v>63.45</v>
      </c>
      <c r="F102" s="19">
        <v>3</v>
      </c>
      <c r="G102" s="157">
        <v>30</v>
      </c>
      <c r="H102" s="20">
        <f t="shared" si="2"/>
        <v>21.15</v>
      </c>
    </row>
    <row r="103" spans="1:8" x14ac:dyDescent="0.2">
      <c r="A103" s="17" t="s">
        <v>178</v>
      </c>
      <c r="B103" s="17" t="s">
        <v>179</v>
      </c>
      <c r="C103" s="17" t="s">
        <v>180</v>
      </c>
      <c r="D103" s="17">
        <v>100</v>
      </c>
      <c r="E103" s="18">
        <v>3227.06</v>
      </c>
      <c r="F103" s="19">
        <v>97</v>
      </c>
      <c r="G103" s="158"/>
      <c r="H103" s="20">
        <f t="shared" si="2"/>
        <v>33.270000000000003</v>
      </c>
    </row>
    <row r="104" spans="1:8" x14ac:dyDescent="0.2">
      <c r="A104" s="17" t="s">
        <v>181</v>
      </c>
      <c r="B104" s="17" t="s">
        <v>182</v>
      </c>
      <c r="C104" s="17" t="s">
        <v>183</v>
      </c>
      <c r="D104" s="17">
        <v>50</v>
      </c>
      <c r="E104" s="18">
        <v>84.74</v>
      </c>
      <c r="F104" s="19">
        <v>5</v>
      </c>
      <c r="G104" s="157">
        <v>22</v>
      </c>
      <c r="H104" s="20">
        <f t="shared" si="2"/>
        <v>16.95</v>
      </c>
    </row>
    <row r="105" spans="1:8" x14ac:dyDescent="0.2">
      <c r="A105" s="17" t="s">
        <v>181</v>
      </c>
      <c r="B105" s="17" t="s">
        <v>182</v>
      </c>
      <c r="C105" s="17" t="s">
        <v>183</v>
      </c>
      <c r="D105" s="17">
        <v>100</v>
      </c>
      <c r="E105" s="18">
        <v>12076.75</v>
      </c>
      <c r="F105" s="19">
        <v>89</v>
      </c>
      <c r="G105" s="158"/>
      <c r="H105" s="20">
        <f t="shared" si="2"/>
        <v>135.69</v>
      </c>
    </row>
    <row r="106" spans="1:8" x14ac:dyDescent="0.2">
      <c r="A106" s="17" t="s">
        <v>184</v>
      </c>
      <c r="B106" s="17" t="s">
        <v>185</v>
      </c>
      <c r="C106" s="17" t="s">
        <v>186</v>
      </c>
      <c r="D106" s="17">
        <v>50</v>
      </c>
      <c r="E106" s="18">
        <v>5.44</v>
      </c>
      <c r="F106" s="19">
        <v>1</v>
      </c>
      <c r="G106" s="157">
        <v>65</v>
      </c>
      <c r="H106" s="20">
        <f t="shared" si="2"/>
        <v>5.44</v>
      </c>
    </row>
    <row r="107" spans="1:8" x14ac:dyDescent="0.2">
      <c r="A107" s="17" t="s">
        <v>184</v>
      </c>
      <c r="B107" s="17" t="s">
        <v>185</v>
      </c>
      <c r="C107" s="17" t="s">
        <v>186</v>
      </c>
      <c r="D107" s="17">
        <v>100</v>
      </c>
      <c r="E107" s="18">
        <v>38814.39</v>
      </c>
      <c r="F107" s="19">
        <v>411</v>
      </c>
      <c r="G107" s="158"/>
      <c r="H107" s="20">
        <f t="shared" si="2"/>
        <v>94.44</v>
      </c>
    </row>
    <row r="108" spans="1:8" x14ac:dyDescent="0.2">
      <c r="A108" s="17" t="s">
        <v>187</v>
      </c>
      <c r="B108" s="17" t="s">
        <v>188</v>
      </c>
      <c r="C108" s="17" t="s">
        <v>189</v>
      </c>
      <c r="D108" s="17">
        <v>50</v>
      </c>
      <c r="E108" s="18">
        <v>106.12</v>
      </c>
      <c r="F108" s="19">
        <v>9</v>
      </c>
      <c r="G108" s="157">
        <v>35</v>
      </c>
      <c r="H108" s="20">
        <f t="shared" si="2"/>
        <v>11.79</v>
      </c>
    </row>
    <row r="109" spans="1:8" x14ac:dyDescent="0.2">
      <c r="A109" s="17" t="s">
        <v>187</v>
      </c>
      <c r="B109" s="17" t="s">
        <v>188</v>
      </c>
      <c r="C109" s="17" t="s">
        <v>189</v>
      </c>
      <c r="D109" s="17">
        <v>100</v>
      </c>
      <c r="E109" s="18">
        <v>18161.54</v>
      </c>
      <c r="F109" s="19">
        <v>152</v>
      </c>
      <c r="G109" s="158"/>
      <c r="H109" s="20">
        <f t="shared" si="2"/>
        <v>119.48</v>
      </c>
    </row>
    <row r="110" spans="1:8" x14ac:dyDescent="0.2">
      <c r="A110" s="17" t="s">
        <v>190</v>
      </c>
      <c r="B110" s="17" t="s">
        <v>191</v>
      </c>
      <c r="C110" s="17" t="s">
        <v>192</v>
      </c>
      <c r="D110" s="17">
        <v>50</v>
      </c>
      <c r="E110" s="18">
        <v>89.43</v>
      </c>
      <c r="F110" s="19">
        <v>5</v>
      </c>
      <c r="G110" s="157">
        <v>18</v>
      </c>
      <c r="H110" s="20">
        <f t="shared" si="2"/>
        <v>17.89</v>
      </c>
    </row>
    <row r="111" spans="1:8" x14ac:dyDescent="0.2">
      <c r="A111" s="17" t="s">
        <v>190</v>
      </c>
      <c r="B111" s="17" t="s">
        <v>191</v>
      </c>
      <c r="C111" s="17" t="s">
        <v>192</v>
      </c>
      <c r="D111" s="17">
        <v>100</v>
      </c>
      <c r="E111" s="18">
        <v>2776.27</v>
      </c>
      <c r="F111" s="19">
        <v>64</v>
      </c>
      <c r="G111" s="158"/>
      <c r="H111" s="20">
        <f t="shared" si="2"/>
        <v>43.38</v>
      </c>
    </row>
    <row r="112" spans="1:8" x14ac:dyDescent="0.2">
      <c r="A112" s="17" t="s">
        <v>193</v>
      </c>
      <c r="B112" s="17" t="s">
        <v>194</v>
      </c>
      <c r="C112" s="17" t="s">
        <v>195</v>
      </c>
      <c r="D112" s="17">
        <v>100</v>
      </c>
      <c r="E112" s="18">
        <v>6418.8</v>
      </c>
      <c r="F112" s="19">
        <v>2</v>
      </c>
      <c r="G112" s="19">
        <v>1</v>
      </c>
      <c r="H112" s="20">
        <f t="shared" si="2"/>
        <v>3209.4</v>
      </c>
    </row>
    <row r="113" spans="1:8" x14ac:dyDescent="0.2">
      <c r="A113" s="17" t="s">
        <v>196</v>
      </c>
      <c r="B113" s="17" t="s">
        <v>197</v>
      </c>
      <c r="C113" s="17" t="s">
        <v>198</v>
      </c>
      <c r="D113" s="17">
        <v>50</v>
      </c>
      <c r="E113" s="18">
        <v>143.6</v>
      </c>
      <c r="F113" s="19">
        <v>10</v>
      </c>
      <c r="G113" s="157">
        <v>76</v>
      </c>
      <c r="H113" s="20">
        <f t="shared" si="2"/>
        <v>14.36</v>
      </c>
    </row>
    <row r="114" spans="1:8" x14ac:dyDescent="0.2">
      <c r="A114" s="17" t="s">
        <v>196</v>
      </c>
      <c r="B114" s="17" t="s">
        <v>197</v>
      </c>
      <c r="C114" s="17" t="s">
        <v>198</v>
      </c>
      <c r="D114" s="17">
        <v>100</v>
      </c>
      <c r="E114" s="18">
        <v>26488.720000000001</v>
      </c>
      <c r="F114" s="19">
        <v>505</v>
      </c>
      <c r="G114" s="158"/>
      <c r="H114" s="20">
        <f t="shared" si="2"/>
        <v>52.45</v>
      </c>
    </row>
    <row r="115" spans="1:8" x14ac:dyDescent="0.2">
      <c r="A115" s="17" t="s">
        <v>199</v>
      </c>
      <c r="B115" s="17" t="s">
        <v>200</v>
      </c>
      <c r="C115" s="17" t="s">
        <v>201</v>
      </c>
      <c r="D115" s="17">
        <v>100</v>
      </c>
      <c r="E115" s="18">
        <v>334.72</v>
      </c>
      <c r="F115" s="19">
        <v>32</v>
      </c>
      <c r="G115" s="19">
        <v>11</v>
      </c>
      <c r="H115" s="20">
        <f t="shared" si="2"/>
        <v>10.46</v>
      </c>
    </row>
    <row r="116" spans="1:8" x14ac:dyDescent="0.2">
      <c r="A116" s="17" t="s">
        <v>202</v>
      </c>
      <c r="B116" s="17" t="s">
        <v>203</v>
      </c>
      <c r="C116" s="17" t="s">
        <v>204</v>
      </c>
      <c r="D116" s="17">
        <v>50</v>
      </c>
      <c r="E116" s="18">
        <v>22995.13</v>
      </c>
      <c r="F116" s="19">
        <v>1738</v>
      </c>
      <c r="G116" s="157">
        <v>3244</v>
      </c>
      <c r="H116" s="20">
        <f t="shared" si="2"/>
        <v>13.23</v>
      </c>
    </row>
    <row r="117" spans="1:8" x14ac:dyDescent="0.2">
      <c r="A117" s="17" t="s">
        <v>202</v>
      </c>
      <c r="B117" s="17" t="s">
        <v>203</v>
      </c>
      <c r="C117" s="17" t="s">
        <v>204</v>
      </c>
      <c r="D117" s="17">
        <v>100</v>
      </c>
      <c r="E117" s="18">
        <v>5094331.71</v>
      </c>
      <c r="F117" s="19">
        <v>15303</v>
      </c>
      <c r="G117" s="158"/>
      <c r="H117" s="20">
        <f t="shared" si="2"/>
        <v>332.9</v>
      </c>
    </row>
    <row r="118" spans="1:8" x14ac:dyDescent="0.2">
      <c r="A118" s="17" t="s">
        <v>205</v>
      </c>
      <c r="B118" s="17" t="s">
        <v>206</v>
      </c>
      <c r="C118" s="17" t="s">
        <v>207</v>
      </c>
      <c r="D118" s="17">
        <v>50</v>
      </c>
      <c r="E118" s="18">
        <v>482.73</v>
      </c>
      <c r="F118" s="19">
        <v>38</v>
      </c>
      <c r="G118" s="157">
        <v>144</v>
      </c>
      <c r="H118" s="20">
        <f t="shared" si="2"/>
        <v>12.7</v>
      </c>
    </row>
    <row r="119" spans="1:8" x14ac:dyDescent="0.2">
      <c r="A119" s="17" t="s">
        <v>205</v>
      </c>
      <c r="B119" s="17" t="s">
        <v>206</v>
      </c>
      <c r="C119" s="17" t="s">
        <v>207</v>
      </c>
      <c r="D119" s="17">
        <v>100</v>
      </c>
      <c r="E119" s="18">
        <v>31018.78</v>
      </c>
      <c r="F119" s="19">
        <v>926</v>
      </c>
      <c r="G119" s="158"/>
      <c r="H119" s="20">
        <f t="shared" si="2"/>
        <v>33.5</v>
      </c>
    </row>
    <row r="120" spans="1:8" x14ac:dyDescent="0.2">
      <c r="A120" s="17" t="s">
        <v>208</v>
      </c>
      <c r="B120" s="17" t="s">
        <v>209</v>
      </c>
      <c r="C120" s="17" t="s">
        <v>210</v>
      </c>
      <c r="D120" s="17">
        <v>50</v>
      </c>
      <c r="E120" s="18">
        <v>2073.2199999999998</v>
      </c>
      <c r="F120" s="19">
        <v>191</v>
      </c>
      <c r="G120" s="157">
        <v>553</v>
      </c>
      <c r="H120" s="20">
        <f t="shared" si="2"/>
        <v>10.85</v>
      </c>
    </row>
    <row r="121" spans="1:8" x14ac:dyDescent="0.2">
      <c r="A121" s="17" t="s">
        <v>208</v>
      </c>
      <c r="B121" s="17" t="s">
        <v>209</v>
      </c>
      <c r="C121" s="17" t="s">
        <v>210</v>
      </c>
      <c r="D121" s="17">
        <v>100</v>
      </c>
      <c r="E121" s="18">
        <v>186523.58</v>
      </c>
      <c r="F121" s="19">
        <v>2351</v>
      </c>
      <c r="G121" s="158"/>
      <c r="H121" s="20">
        <f t="shared" si="2"/>
        <v>79.34</v>
      </c>
    </row>
    <row r="122" spans="1:8" x14ac:dyDescent="0.2">
      <c r="A122" s="17" t="s">
        <v>211</v>
      </c>
      <c r="B122" s="17" t="s">
        <v>212</v>
      </c>
      <c r="C122" s="17" t="s">
        <v>213</v>
      </c>
      <c r="D122" s="17">
        <v>50</v>
      </c>
      <c r="E122" s="18">
        <v>246.62</v>
      </c>
      <c r="F122" s="19">
        <v>15</v>
      </c>
      <c r="G122" s="157">
        <v>57</v>
      </c>
      <c r="H122" s="20">
        <f t="shared" si="2"/>
        <v>16.440000000000001</v>
      </c>
    </row>
    <row r="123" spans="1:8" x14ac:dyDescent="0.2">
      <c r="A123" s="17" t="s">
        <v>211</v>
      </c>
      <c r="B123" s="17" t="s">
        <v>212</v>
      </c>
      <c r="C123" s="17" t="s">
        <v>213</v>
      </c>
      <c r="D123" s="17">
        <v>100</v>
      </c>
      <c r="E123" s="18">
        <v>254990.98</v>
      </c>
      <c r="F123" s="19">
        <v>197</v>
      </c>
      <c r="G123" s="158"/>
      <c r="H123" s="20">
        <f t="shared" si="2"/>
        <v>1294.3699999999999</v>
      </c>
    </row>
    <row r="124" spans="1:8" x14ac:dyDescent="0.2">
      <c r="A124" s="17" t="s">
        <v>214</v>
      </c>
      <c r="B124" s="17" t="s">
        <v>215</v>
      </c>
      <c r="C124" s="17" t="s">
        <v>216</v>
      </c>
      <c r="D124" s="17">
        <v>50</v>
      </c>
      <c r="E124" s="18">
        <v>6845.87</v>
      </c>
      <c r="F124" s="19">
        <v>518</v>
      </c>
      <c r="G124" s="157">
        <v>962</v>
      </c>
      <c r="H124" s="20">
        <f t="shared" si="2"/>
        <v>13.22</v>
      </c>
    </row>
    <row r="125" spans="1:8" x14ac:dyDescent="0.2">
      <c r="A125" s="17" t="s">
        <v>214</v>
      </c>
      <c r="B125" s="17" t="s">
        <v>215</v>
      </c>
      <c r="C125" s="17" t="s">
        <v>216</v>
      </c>
      <c r="D125" s="17">
        <v>100</v>
      </c>
      <c r="E125" s="18">
        <v>1861285.42</v>
      </c>
      <c r="F125" s="19">
        <v>3670</v>
      </c>
      <c r="G125" s="158"/>
      <c r="H125" s="20">
        <f t="shared" si="2"/>
        <v>507.16</v>
      </c>
    </row>
    <row r="126" spans="1:8" x14ac:dyDescent="0.2">
      <c r="A126" s="17" t="s">
        <v>217</v>
      </c>
      <c r="B126" s="17" t="s">
        <v>218</v>
      </c>
      <c r="C126" s="17" t="s">
        <v>219</v>
      </c>
      <c r="D126" s="17">
        <v>50</v>
      </c>
      <c r="E126" s="18">
        <v>1446.77</v>
      </c>
      <c r="F126" s="19">
        <v>99</v>
      </c>
      <c r="G126" s="157">
        <v>305</v>
      </c>
      <c r="H126" s="20">
        <f t="shared" si="2"/>
        <v>14.61</v>
      </c>
    </row>
    <row r="127" spans="1:8" x14ac:dyDescent="0.2">
      <c r="A127" s="17" t="s">
        <v>217</v>
      </c>
      <c r="B127" s="17" t="s">
        <v>218</v>
      </c>
      <c r="C127" s="17" t="s">
        <v>219</v>
      </c>
      <c r="D127" s="17">
        <v>100</v>
      </c>
      <c r="E127" s="18">
        <v>421915.97</v>
      </c>
      <c r="F127" s="19">
        <v>1210</v>
      </c>
      <c r="G127" s="158"/>
      <c r="H127" s="20">
        <f t="shared" si="2"/>
        <v>348.69</v>
      </c>
    </row>
    <row r="128" spans="1:8" x14ac:dyDescent="0.2">
      <c r="A128" s="17" t="s">
        <v>220</v>
      </c>
      <c r="B128" s="17" t="s">
        <v>221</v>
      </c>
      <c r="C128" s="17" t="s">
        <v>222</v>
      </c>
      <c r="D128" s="17">
        <v>50</v>
      </c>
      <c r="E128" s="18">
        <v>7809.56</v>
      </c>
      <c r="F128" s="19">
        <v>556</v>
      </c>
      <c r="G128" s="157">
        <v>827</v>
      </c>
      <c r="H128" s="20">
        <f t="shared" si="2"/>
        <v>14.05</v>
      </c>
    </row>
    <row r="129" spans="1:8" x14ac:dyDescent="0.2">
      <c r="A129" s="17" t="s">
        <v>220</v>
      </c>
      <c r="B129" s="17" t="s">
        <v>221</v>
      </c>
      <c r="C129" s="17" t="s">
        <v>222</v>
      </c>
      <c r="D129" s="17">
        <v>100</v>
      </c>
      <c r="E129" s="18">
        <v>1601634.55</v>
      </c>
      <c r="F129" s="19">
        <v>3343</v>
      </c>
      <c r="G129" s="158"/>
      <c r="H129" s="20">
        <f t="shared" si="2"/>
        <v>479.1</v>
      </c>
    </row>
    <row r="130" spans="1:8" x14ac:dyDescent="0.2">
      <c r="A130" s="17" t="s">
        <v>223</v>
      </c>
      <c r="B130" s="17" t="s">
        <v>224</v>
      </c>
      <c r="C130" s="17" t="s">
        <v>225</v>
      </c>
      <c r="D130" s="17">
        <v>50</v>
      </c>
      <c r="E130" s="18">
        <v>1474.33</v>
      </c>
      <c r="F130" s="19">
        <v>78</v>
      </c>
      <c r="G130" s="157">
        <v>72</v>
      </c>
      <c r="H130" s="20">
        <f t="shared" si="2"/>
        <v>18.899999999999999</v>
      </c>
    </row>
    <row r="131" spans="1:8" x14ac:dyDescent="0.2">
      <c r="A131" s="17" t="s">
        <v>223</v>
      </c>
      <c r="B131" s="17" t="s">
        <v>224</v>
      </c>
      <c r="C131" s="17" t="s">
        <v>225</v>
      </c>
      <c r="D131" s="17">
        <v>100</v>
      </c>
      <c r="E131" s="18">
        <v>8600.43</v>
      </c>
      <c r="F131" s="19">
        <v>257</v>
      </c>
      <c r="G131" s="158"/>
      <c r="H131" s="20">
        <f t="shared" si="2"/>
        <v>33.46</v>
      </c>
    </row>
    <row r="132" spans="1:8" x14ac:dyDescent="0.2">
      <c r="A132" s="17" t="s">
        <v>226</v>
      </c>
      <c r="B132" s="17" t="s">
        <v>227</v>
      </c>
      <c r="C132" s="17" t="s">
        <v>228</v>
      </c>
      <c r="D132" s="17">
        <v>50</v>
      </c>
      <c r="E132" s="18">
        <v>664.13</v>
      </c>
      <c r="F132" s="19">
        <v>57</v>
      </c>
      <c r="G132" s="157">
        <v>190</v>
      </c>
      <c r="H132" s="20">
        <f t="shared" si="2"/>
        <v>11.65</v>
      </c>
    </row>
    <row r="133" spans="1:8" x14ac:dyDescent="0.2">
      <c r="A133" s="17" t="s">
        <v>226</v>
      </c>
      <c r="B133" s="17" t="s">
        <v>227</v>
      </c>
      <c r="C133" s="17" t="s">
        <v>228</v>
      </c>
      <c r="D133" s="17">
        <v>100</v>
      </c>
      <c r="E133" s="18">
        <v>409552.65</v>
      </c>
      <c r="F133" s="19">
        <v>780</v>
      </c>
      <c r="G133" s="158"/>
      <c r="H133" s="20">
        <f t="shared" si="2"/>
        <v>525.07000000000005</v>
      </c>
    </row>
    <row r="134" spans="1:8" x14ac:dyDescent="0.2">
      <c r="A134" s="17" t="s">
        <v>229</v>
      </c>
      <c r="B134" s="17" t="s">
        <v>230</v>
      </c>
      <c r="C134" s="17" t="s">
        <v>231</v>
      </c>
      <c r="D134" s="17">
        <v>50</v>
      </c>
      <c r="E134" s="18">
        <v>18.05</v>
      </c>
      <c r="F134" s="19">
        <v>3</v>
      </c>
      <c r="G134" s="157">
        <v>21</v>
      </c>
      <c r="H134" s="20">
        <f t="shared" ref="H134:H197" si="4">ROUND(E134/F134,2)</f>
        <v>6.02</v>
      </c>
    </row>
    <row r="135" spans="1:8" x14ac:dyDescent="0.2">
      <c r="A135" s="17" t="s">
        <v>229</v>
      </c>
      <c r="B135" s="17" t="s">
        <v>230</v>
      </c>
      <c r="C135" s="17" t="s">
        <v>231</v>
      </c>
      <c r="D135" s="17">
        <v>100</v>
      </c>
      <c r="E135" s="18">
        <v>3520.95</v>
      </c>
      <c r="F135" s="19">
        <v>101</v>
      </c>
      <c r="G135" s="158"/>
      <c r="H135" s="20">
        <f t="shared" si="4"/>
        <v>34.86</v>
      </c>
    </row>
    <row r="136" spans="1:8" x14ac:dyDescent="0.2">
      <c r="A136" s="17" t="s">
        <v>232</v>
      </c>
      <c r="B136" s="17" t="s">
        <v>233</v>
      </c>
      <c r="C136" s="17" t="s">
        <v>234</v>
      </c>
      <c r="D136" s="17">
        <v>50</v>
      </c>
      <c r="E136" s="18">
        <v>150.03</v>
      </c>
      <c r="F136" s="19">
        <v>11</v>
      </c>
      <c r="G136" s="157">
        <v>25</v>
      </c>
      <c r="H136" s="20">
        <f t="shared" si="4"/>
        <v>13.64</v>
      </c>
    </row>
    <row r="137" spans="1:8" x14ac:dyDescent="0.2">
      <c r="A137" s="17" t="s">
        <v>232</v>
      </c>
      <c r="B137" s="17" t="s">
        <v>233</v>
      </c>
      <c r="C137" s="17" t="s">
        <v>234</v>
      </c>
      <c r="D137" s="17">
        <v>100</v>
      </c>
      <c r="E137" s="18">
        <v>2896.64</v>
      </c>
      <c r="F137" s="19">
        <v>64</v>
      </c>
      <c r="G137" s="158"/>
      <c r="H137" s="20">
        <f t="shared" si="4"/>
        <v>45.26</v>
      </c>
    </row>
    <row r="138" spans="1:8" x14ac:dyDescent="0.2">
      <c r="A138" s="17" t="s">
        <v>235</v>
      </c>
      <c r="B138" s="17" t="s">
        <v>236</v>
      </c>
      <c r="C138" s="17" t="s">
        <v>237</v>
      </c>
      <c r="D138" s="17">
        <v>50</v>
      </c>
      <c r="E138" s="18">
        <v>1746.13</v>
      </c>
      <c r="F138" s="19">
        <v>167</v>
      </c>
      <c r="G138" s="157">
        <v>441</v>
      </c>
      <c r="H138" s="20">
        <f t="shared" si="4"/>
        <v>10.46</v>
      </c>
    </row>
    <row r="139" spans="1:8" x14ac:dyDescent="0.2">
      <c r="A139" s="17" t="s">
        <v>235</v>
      </c>
      <c r="B139" s="17" t="s">
        <v>236</v>
      </c>
      <c r="C139" s="17" t="s">
        <v>237</v>
      </c>
      <c r="D139" s="17">
        <v>100</v>
      </c>
      <c r="E139" s="18">
        <v>309357.67</v>
      </c>
      <c r="F139" s="19">
        <v>2328</v>
      </c>
      <c r="G139" s="158"/>
      <c r="H139" s="20">
        <f t="shared" si="4"/>
        <v>132.88999999999999</v>
      </c>
    </row>
    <row r="140" spans="1:8" x14ac:dyDescent="0.2">
      <c r="A140" s="17" t="s">
        <v>238</v>
      </c>
      <c r="B140" s="17" t="s">
        <v>239</v>
      </c>
      <c r="C140" s="17" t="s">
        <v>240</v>
      </c>
      <c r="D140" s="17">
        <v>50</v>
      </c>
      <c r="E140" s="18">
        <v>37.69</v>
      </c>
      <c r="F140" s="19">
        <v>5</v>
      </c>
      <c r="G140" s="157">
        <v>16</v>
      </c>
      <c r="H140" s="20">
        <f t="shared" si="4"/>
        <v>7.54</v>
      </c>
    </row>
    <row r="141" spans="1:8" x14ac:dyDescent="0.2">
      <c r="A141" s="17" t="s">
        <v>238</v>
      </c>
      <c r="B141" s="17" t="s">
        <v>239</v>
      </c>
      <c r="C141" s="17" t="s">
        <v>240</v>
      </c>
      <c r="D141" s="17">
        <v>100</v>
      </c>
      <c r="E141" s="18">
        <v>3034.09</v>
      </c>
      <c r="F141" s="19">
        <v>76</v>
      </c>
      <c r="G141" s="158"/>
      <c r="H141" s="20">
        <f t="shared" si="4"/>
        <v>39.92</v>
      </c>
    </row>
    <row r="142" spans="1:8" x14ac:dyDescent="0.2">
      <c r="A142" s="17" t="s">
        <v>241</v>
      </c>
      <c r="B142" s="17" t="s">
        <v>242</v>
      </c>
      <c r="C142" s="17" t="s">
        <v>243</v>
      </c>
      <c r="D142" s="17">
        <v>50</v>
      </c>
      <c r="E142" s="18">
        <v>4712.8900000000003</v>
      </c>
      <c r="F142" s="19">
        <v>378</v>
      </c>
      <c r="G142" s="157">
        <v>1443</v>
      </c>
      <c r="H142" s="20">
        <f t="shared" si="4"/>
        <v>12.47</v>
      </c>
    </row>
    <row r="143" spans="1:8" x14ac:dyDescent="0.2">
      <c r="A143" s="17" t="s">
        <v>241</v>
      </c>
      <c r="B143" s="17" t="s">
        <v>242</v>
      </c>
      <c r="C143" s="17" t="s">
        <v>243</v>
      </c>
      <c r="D143" s="17">
        <v>100</v>
      </c>
      <c r="E143" s="18">
        <v>1852373.83</v>
      </c>
      <c r="F143" s="19">
        <v>8290</v>
      </c>
      <c r="G143" s="158"/>
      <c r="H143" s="20">
        <f t="shared" si="4"/>
        <v>223.45</v>
      </c>
    </row>
    <row r="144" spans="1:8" x14ac:dyDescent="0.2">
      <c r="A144" s="17" t="s">
        <v>244</v>
      </c>
      <c r="B144" s="17" t="s">
        <v>245</v>
      </c>
      <c r="C144" s="17" t="s">
        <v>246</v>
      </c>
      <c r="D144" s="17">
        <v>50</v>
      </c>
      <c r="E144" s="18">
        <v>46.74</v>
      </c>
      <c r="F144" s="19">
        <v>2</v>
      </c>
      <c r="G144" s="157">
        <v>8</v>
      </c>
      <c r="H144" s="20">
        <f t="shared" si="4"/>
        <v>23.37</v>
      </c>
    </row>
    <row r="145" spans="1:8" x14ac:dyDescent="0.2">
      <c r="A145" s="17" t="s">
        <v>244</v>
      </c>
      <c r="B145" s="17" t="s">
        <v>245</v>
      </c>
      <c r="C145" s="17" t="s">
        <v>246</v>
      </c>
      <c r="D145" s="17">
        <v>100</v>
      </c>
      <c r="E145" s="18">
        <v>883.72</v>
      </c>
      <c r="F145" s="19">
        <v>32</v>
      </c>
      <c r="G145" s="158"/>
      <c r="H145" s="20">
        <f t="shared" si="4"/>
        <v>27.62</v>
      </c>
    </row>
    <row r="146" spans="1:8" x14ac:dyDescent="0.2">
      <c r="A146" s="17" t="s">
        <v>247</v>
      </c>
      <c r="B146" s="17" t="s">
        <v>248</v>
      </c>
      <c r="C146" s="17" t="s">
        <v>249</v>
      </c>
      <c r="D146" s="17">
        <v>50</v>
      </c>
      <c r="E146" s="18">
        <v>44.9</v>
      </c>
      <c r="F146" s="19">
        <v>6</v>
      </c>
      <c r="G146" s="157">
        <v>22</v>
      </c>
      <c r="H146" s="20">
        <f t="shared" si="4"/>
        <v>7.48</v>
      </c>
    </row>
    <row r="147" spans="1:8" x14ac:dyDescent="0.2">
      <c r="A147" s="17" t="s">
        <v>247</v>
      </c>
      <c r="B147" s="17" t="s">
        <v>248</v>
      </c>
      <c r="C147" s="17" t="s">
        <v>249</v>
      </c>
      <c r="D147" s="17">
        <v>100</v>
      </c>
      <c r="E147" s="18">
        <v>1604.99</v>
      </c>
      <c r="F147" s="19">
        <v>77</v>
      </c>
      <c r="G147" s="158"/>
      <c r="H147" s="20">
        <f t="shared" si="4"/>
        <v>20.84</v>
      </c>
    </row>
    <row r="148" spans="1:8" x14ac:dyDescent="0.2">
      <c r="A148" s="17" t="s">
        <v>250</v>
      </c>
      <c r="B148" s="17" t="s">
        <v>251</v>
      </c>
      <c r="C148" s="17" t="s">
        <v>252</v>
      </c>
      <c r="D148" s="17">
        <v>50</v>
      </c>
      <c r="E148" s="18">
        <v>214.17</v>
      </c>
      <c r="F148" s="19">
        <v>15</v>
      </c>
      <c r="G148" s="157">
        <v>115</v>
      </c>
      <c r="H148" s="20">
        <f t="shared" si="4"/>
        <v>14.28</v>
      </c>
    </row>
    <row r="149" spans="1:8" x14ac:dyDescent="0.2">
      <c r="A149" s="17" t="s">
        <v>250</v>
      </c>
      <c r="B149" s="17" t="s">
        <v>251</v>
      </c>
      <c r="C149" s="17" t="s">
        <v>252</v>
      </c>
      <c r="D149" s="17">
        <v>100</v>
      </c>
      <c r="E149" s="18">
        <v>20349.810000000001</v>
      </c>
      <c r="F149" s="19">
        <v>665</v>
      </c>
      <c r="G149" s="158"/>
      <c r="H149" s="20">
        <f t="shared" si="4"/>
        <v>30.6</v>
      </c>
    </row>
    <row r="150" spans="1:8" x14ac:dyDescent="0.2">
      <c r="A150" s="17" t="s">
        <v>253</v>
      </c>
      <c r="B150" s="17" t="s">
        <v>254</v>
      </c>
      <c r="C150" s="17" t="s">
        <v>255</v>
      </c>
      <c r="D150" s="17">
        <v>100</v>
      </c>
      <c r="E150" s="18">
        <v>400.54</v>
      </c>
      <c r="F150" s="19">
        <v>28</v>
      </c>
      <c r="G150" s="19">
        <v>6</v>
      </c>
      <c r="H150" s="20">
        <f t="shared" si="4"/>
        <v>14.31</v>
      </c>
    </row>
    <row r="151" spans="1:8" x14ac:dyDescent="0.2">
      <c r="A151" s="17" t="s">
        <v>256</v>
      </c>
      <c r="B151" s="17" t="s">
        <v>257</v>
      </c>
      <c r="C151" s="17" t="s">
        <v>258</v>
      </c>
      <c r="D151" s="17">
        <v>50</v>
      </c>
      <c r="E151" s="18">
        <v>4378.04</v>
      </c>
      <c r="F151" s="19">
        <v>352</v>
      </c>
      <c r="G151" s="157">
        <v>1281</v>
      </c>
      <c r="H151" s="20">
        <f t="shared" si="4"/>
        <v>12.44</v>
      </c>
    </row>
    <row r="152" spans="1:8" x14ac:dyDescent="0.2">
      <c r="A152" s="17" t="s">
        <v>256</v>
      </c>
      <c r="B152" s="17" t="s">
        <v>257</v>
      </c>
      <c r="C152" s="17" t="s">
        <v>258</v>
      </c>
      <c r="D152" s="17">
        <v>100</v>
      </c>
      <c r="E152" s="18">
        <v>1821113.59</v>
      </c>
      <c r="F152" s="19">
        <v>7241</v>
      </c>
      <c r="G152" s="158"/>
      <c r="H152" s="20">
        <f t="shared" si="4"/>
        <v>251.5</v>
      </c>
    </row>
    <row r="153" spans="1:8" x14ac:dyDescent="0.2">
      <c r="A153" s="17" t="s">
        <v>259</v>
      </c>
      <c r="B153" s="17" t="s">
        <v>260</v>
      </c>
      <c r="C153" s="17" t="s">
        <v>261</v>
      </c>
      <c r="D153" s="17">
        <v>100</v>
      </c>
      <c r="E153" s="18">
        <v>27.66</v>
      </c>
      <c r="F153" s="19">
        <v>2</v>
      </c>
      <c r="G153" s="19">
        <v>2</v>
      </c>
      <c r="H153" s="20">
        <f t="shared" si="4"/>
        <v>13.83</v>
      </c>
    </row>
    <row r="154" spans="1:8" x14ac:dyDescent="0.2">
      <c r="A154" s="17" t="s">
        <v>262</v>
      </c>
      <c r="B154" s="17" t="s">
        <v>263</v>
      </c>
      <c r="C154" s="17" t="s">
        <v>264</v>
      </c>
      <c r="D154" s="17">
        <v>50</v>
      </c>
      <c r="E154" s="18">
        <v>13.28</v>
      </c>
      <c r="F154" s="19">
        <v>1</v>
      </c>
      <c r="G154" s="157">
        <v>21</v>
      </c>
      <c r="H154" s="20">
        <f t="shared" si="4"/>
        <v>13.28</v>
      </c>
    </row>
    <row r="155" spans="1:8" x14ac:dyDescent="0.2">
      <c r="A155" s="17" t="s">
        <v>262</v>
      </c>
      <c r="B155" s="17" t="s">
        <v>263</v>
      </c>
      <c r="C155" s="17" t="s">
        <v>264</v>
      </c>
      <c r="D155" s="17">
        <v>100</v>
      </c>
      <c r="E155" s="18">
        <v>7494.73</v>
      </c>
      <c r="F155" s="19">
        <v>192</v>
      </c>
      <c r="G155" s="158"/>
      <c r="H155" s="20">
        <f t="shared" si="4"/>
        <v>39.04</v>
      </c>
    </row>
    <row r="156" spans="1:8" x14ac:dyDescent="0.2">
      <c r="A156" s="17" t="s">
        <v>265</v>
      </c>
      <c r="B156" s="17" t="s">
        <v>266</v>
      </c>
      <c r="C156" s="17" t="s">
        <v>267</v>
      </c>
      <c r="D156" s="17">
        <v>50</v>
      </c>
      <c r="E156" s="18">
        <v>15.76</v>
      </c>
      <c r="F156" s="19">
        <v>2</v>
      </c>
      <c r="G156" s="157">
        <v>7</v>
      </c>
      <c r="H156" s="20">
        <f t="shared" si="4"/>
        <v>7.88</v>
      </c>
    </row>
    <row r="157" spans="1:8" x14ac:dyDescent="0.2">
      <c r="A157" s="17" t="s">
        <v>265</v>
      </c>
      <c r="B157" s="17" t="s">
        <v>266</v>
      </c>
      <c r="C157" s="17" t="s">
        <v>267</v>
      </c>
      <c r="D157" s="17">
        <v>100</v>
      </c>
      <c r="E157" s="18">
        <v>498.79</v>
      </c>
      <c r="F157" s="19">
        <v>53</v>
      </c>
      <c r="G157" s="158"/>
      <c r="H157" s="20">
        <f t="shared" si="4"/>
        <v>9.41</v>
      </c>
    </row>
    <row r="158" spans="1:8" x14ac:dyDescent="0.2">
      <c r="A158" s="17" t="s">
        <v>268</v>
      </c>
      <c r="B158" s="17" t="s">
        <v>269</v>
      </c>
      <c r="C158" s="17" t="s">
        <v>270</v>
      </c>
      <c r="D158" s="17">
        <v>50</v>
      </c>
      <c r="E158" s="18">
        <v>445.68</v>
      </c>
      <c r="F158" s="19">
        <v>39</v>
      </c>
      <c r="G158" s="157">
        <v>71</v>
      </c>
      <c r="H158" s="20">
        <f t="shared" si="4"/>
        <v>11.43</v>
      </c>
    </row>
    <row r="159" spans="1:8" x14ac:dyDescent="0.2">
      <c r="A159" s="17" t="s">
        <v>268</v>
      </c>
      <c r="B159" s="17" t="s">
        <v>269</v>
      </c>
      <c r="C159" s="17" t="s">
        <v>270</v>
      </c>
      <c r="D159" s="17">
        <v>100</v>
      </c>
      <c r="E159" s="18">
        <v>12978.48</v>
      </c>
      <c r="F159" s="19">
        <v>357</v>
      </c>
      <c r="G159" s="158"/>
      <c r="H159" s="20">
        <f t="shared" si="4"/>
        <v>36.35</v>
      </c>
    </row>
    <row r="160" spans="1:8" x14ac:dyDescent="0.2">
      <c r="A160" s="17" t="s">
        <v>271</v>
      </c>
      <c r="B160" s="17" t="s">
        <v>272</v>
      </c>
      <c r="C160" s="17" t="s">
        <v>273</v>
      </c>
      <c r="D160" s="17">
        <v>50</v>
      </c>
      <c r="E160" s="18">
        <v>79.599999999999994</v>
      </c>
      <c r="F160" s="19">
        <v>6</v>
      </c>
      <c r="G160" s="157">
        <v>36</v>
      </c>
      <c r="H160" s="20">
        <f t="shared" si="4"/>
        <v>13.27</v>
      </c>
    </row>
    <row r="161" spans="1:8" x14ac:dyDescent="0.2">
      <c r="A161" s="17" t="s">
        <v>271</v>
      </c>
      <c r="B161" s="17" t="s">
        <v>272</v>
      </c>
      <c r="C161" s="17" t="s">
        <v>273</v>
      </c>
      <c r="D161" s="17">
        <v>100</v>
      </c>
      <c r="E161" s="18">
        <v>6438.94</v>
      </c>
      <c r="F161" s="19">
        <v>191</v>
      </c>
      <c r="G161" s="158"/>
      <c r="H161" s="20">
        <f t="shared" si="4"/>
        <v>33.71</v>
      </c>
    </row>
    <row r="162" spans="1:8" x14ac:dyDescent="0.2">
      <c r="A162" s="17" t="s">
        <v>274</v>
      </c>
      <c r="B162" s="17" t="s">
        <v>275</v>
      </c>
      <c r="C162" s="17" t="s">
        <v>276</v>
      </c>
      <c r="D162" s="17">
        <v>50</v>
      </c>
      <c r="E162" s="18">
        <v>366.08</v>
      </c>
      <c r="F162" s="19">
        <v>33</v>
      </c>
      <c r="G162" s="157">
        <v>37</v>
      </c>
      <c r="H162" s="20">
        <f t="shared" si="4"/>
        <v>11.09</v>
      </c>
    </row>
    <row r="163" spans="1:8" x14ac:dyDescent="0.2">
      <c r="A163" s="17" t="s">
        <v>274</v>
      </c>
      <c r="B163" s="17" t="s">
        <v>275</v>
      </c>
      <c r="C163" s="17" t="s">
        <v>276</v>
      </c>
      <c r="D163" s="17">
        <v>100</v>
      </c>
      <c r="E163" s="18">
        <v>6539.54</v>
      </c>
      <c r="F163" s="19">
        <v>166</v>
      </c>
      <c r="G163" s="158"/>
      <c r="H163" s="20">
        <f t="shared" si="4"/>
        <v>39.39</v>
      </c>
    </row>
    <row r="164" spans="1:8" x14ac:dyDescent="0.2">
      <c r="A164" s="17" t="s">
        <v>277</v>
      </c>
      <c r="B164" s="17" t="s">
        <v>278</v>
      </c>
      <c r="C164" s="17" t="s">
        <v>279</v>
      </c>
      <c r="D164" s="17">
        <v>50</v>
      </c>
      <c r="E164" s="18">
        <v>2468.37</v>
      </c>
      <c r="F164" s="19">
        <v>166</v>
      </c>
      <c r="G164" s="157">
        <v>348</v>
      </c>
      <c r="H164" s="20">
        <f t="shared" si="4"/>
        <v>14.87</v>
      </c>
    </row>
    <row r="165" spans="1:8" x14ac:dyDescent="0.2">
      <c r="A165" s="17" t="s">
        <v>277</v>
      </c>
      <c r="B165" s="17" t="s">
        <v>278</v>
      </c>
      <c r="C165" s="17" t="s">
        <v>279</v>
      </c>
      <c r="D165" s="17">
        <v>100</v>
      </c>
      <c r="E165" s="18">
        <v>5280893.97</v>
      </c>
      <c r="F165" s="19">
        <v>1750</v>
      </c>
      <c r="G165" s="158"/>
      <c r="H165" s="20">
        <f t="shared" si="4"/>
        <v>3017.65</v>
      </c>
    </row>
    <row r="166" spans="1:8" x14ac:dyDescent="0.2">
      <c r="A166" s="17" t="s">
        <v>280</v>
      </c>
      <c r="B166" s="17" t="s">
        <v>281</v>
      </c>
      <c r="C166" s="17" t="s">
        <v>282</v>
      </c>
      <c r="D166" s="17">
        <v>50</v>
      </c>
      <c r="E166" s="18">
        <v>763.2</v>
      </c>
      <c r="F166" s="19">
        <v>72</v>
      </c>
      <c r="G166" s="157">
        <v>216</v>
      </c>
      <c r="H166" s="20">
        <f t="shared" si="4"/>
        <v>10.6</v>
      </c>
    </row>
    <row r="167" spans="1:8" x14ac:dyDescent="0.2">
      <c r="A167" s="17" t="s">
        <v>280</v>
      </c>
      <c r="B167" s="17" t="s">
        <v>281</v>
      </c>
      <c r="C167" s="17" t="s">
        <v>282</v>
      </c>
      <c r="D167" s="17">
        <v>100</v>
      </c>
      <c r="E167" s="18">
        <v>5272531.79</v>
      </c>
      <c r="F167" s="19">
        <v>1230</v>
      </c>
      <c r="G167" s="158"/>
      <c r="H167" s="20">
        <f t="shared" si="4"/>
        <v>4286.6099999999997</v>
      </c>
    </row>
    <row r="168" spans="1:8" x14ac:dyDescent="0.2">
      <c r="A168" s="17" t="s">
        <v>283</v>
      </c>
      <c r="B168" s="17" t="s">
        <v>284</v>
      </c>
      <c r="C168" s="17" t="s">
        <v>285</v>
      </c>
      <c r="D168" s="17">
        <v>50</v>
      </c>
      <c r="E168" s="18">
        <v>1705.17</v>
      </c>
      <c r="F168" s="19">
        <v>94</v>
      </c>
      <c r="G168" s="157">
        <v>133</v>
      </c>
      <c r="H168" s="20">
        <f t="shared" si="4"/>
        <v>18.14</v>
      </c>
    </row>
    <row r="169" spans="1:8" x14ac:dyDescent="0.2">
      <c r="A169" s="17" t="s">
        <v>283</v>
      </c>
      <c r="B169" s="17" t="s">
        <v>284</v>
      </c>
      <c r="C169" s="17" t="s">
        <v>285</v>
      </c>
      <c r="D169" s="17">
        <v>100</v>
      </c>
      <c r="E169" s="18">
        <v>8362.18</v>
      </c>
      <c r="F169" s="19">
        <v>520</v>
      </c>
      <c r="G169" s="158"/>
      <c r="H169" s="20">
        <f t="shared" si="4"/>
        <v>16.079999999999998</v>
      </c>
    </row>
    <row r="170" spans="1:8" x14ac:dyDescent="0.2">
      <c r="A170" s="17" t="s">
        <v>286</v>
      </c>
      <c r="B170" s="17" t="s">
        <v>287</v>
      </c>
      <c r="C170" s="17" t="s">
        <v>288</v>
      </c>
      <c r="D170" s="17">
        <v>50</v>
      </c>
      <c r="E170" s="18">
        <v>591.89</v>
      </c>
      <c r="F170" s="19">
        <v>40</v>
      </c>
      <c r="G170" s="157">
        <v>115</v>
      </c>
      <c r="H170" s="20">
        <f t="shared" si="4"/>
        <v>14.8</v>
      </c>
    </row>
    <row r="171" spans="1:8" x14ac:dyDescent="0.2">
      <c r="A171" s="17" t="s">
        <v>286</v>
      </c>
      <c r="B171" s="17" t="s">
        <v>287</v>
      </c>
      <c r="C171" s="17" t="s">
        <v>288</v>
      </c>
      <c r="D171" s="17">
        <v>100</v>
      </c>
      <c r="E171" s="18">
        <v>68515.429999999993</v>
      </c>
      <c r="F171" s="19">
        <v>644</v>
      </c>
      <c r="G171" s="158"/>
      <c r="H171" s="20">
        <f t="shared" si="4"/>
        <v>106.39</v>
      </c>
    </row>
    <row r="172" spans="1:8" x14ac:dyDescent="0.2">
      <c r="A172" s="17" t="s">
        <v>289</v>
      </c>
      <c r="B172" s="17" t="s">
        <v>290</v>
      </c>
      <c r="C172" s="17" t="s">
        <v>291</v>
      </c>
      <c r="D172" s="17">
        <v>50</v>
      </c>
      <c r="E172" s="18">
        <v>51.23</v>
      </c>
      <c r="F172" s="19">
        <v>4</v>
      </c>
      <c r="G172" s="157">
        <v>13</v>
      </c>
      <c r="H172" s="20">
        <f t="shared" si="4"/>
        <v>12.81</v>
      </c>
    </row>
    <row r="173" spans="1:8" x14ac:dyDescent="0.2">
      <c r="A173" s="17" t="s">
        <v>289</v>
      </c>
      <c r="B173" s="17" t="s">
        <v>290</v>
      </c>
      <c r="C173" s="17" t="s">
        <v>291</v>
      </c>
      <c r="D173" s="17">
        <v>100</v>
      </c>
      <c r="E173" s="18">
        <v>2529.4299999999998</v>
      </c>
      <c r="F173" s="19">
        <v>56</v>
      </c>
      <c r="G173" s="158"/>
      <c r="H173" s="20">
        <f t="shared" si="4"/>
        <v>45.17</v>
      </c>
    </row>
    <row r="174" spans="1:8" x14ac:dyDescent="0.2">
      <c r="A174" s="17" t="s">
        <v>292</v>
      </c>
      <c r="B174" s="17" t="s">
        <v>293</v>
      </c>
      <c r="C174" s="17" t="s">
        <v>294</v>
      </c>
      <c r="D174" s="17">
        <v>50</v>
      </c>
      <c r="E174" s="18">
        <v>58.33</v>
      </c>
      <c r="F174" s="19">
        <v>3</v>
      </c>
      <c r="G174" s="157">
        <v>11</v>
      </c>
      <c r="H174" s="20">
        <f t="shared" si="4"/>
        <v>19.440000000000001</v>
      </c>
    </row>
    <row r="175" spans="1:8" x14ac:dyDescent="0.2">
      <c r="A175" s="17" t="s">
        <v>292</v>
      </c>
      <c r="B175" s="17" t="s">
        <v>293</v>
      </c>
      <c r="C175" s="17" t="s">
        <v>294</v>
      </c>
      <c r="D175" s="17">
        <v>100</v>
      </c>
      <c r="E175" s="18">
        <v>3651.86</v>
      </c>
      <c r="F175" s="19">
        <v>77</v>
      </c>
      <c r="G175" s="158"/>
      <c r="H175" s="20">
        <f t="shared" si="4"/>
        <v>47.43</v>
      </c>
    </row>
    <row r="176" spans="1:8" x14ac:dyDescent="0.2">
      <c r="A176" s="17" t="s">
        <v>295</v>
      </c>
      <c r="B176" s="17" t="s">
        <v>296</v>
      </c>
      <c r="C176" s="17" t="s">
        <v>297</v>
      </c>
      <c r="D176" s="17">
        <v>50</v>
      </c>
      <c r="E176" s="18">
        <v>130.81</v>
      </c>
      <c r="F176" s="19">
        <v>11</v>
      </c>
      <c r="G176" s="157">
        <v>5</v>
      </c>
      <c r="H176" s="20">
        <f t="shared" si="4"/>
        <v>11.89</v>
      </c>
    </row>
    <row r="177" spans="1:8" x14ac:dyDescent="0.2">
      <c r="A177" s="17" t="s">
        <v>295</v>
      </c>
      <c r="B177" s="17" t="s">
        <v>296</v>
      </c>
      <c r="C177" s="17" t="s">
        <v>297</v>
      </c>
      <c r="D177" s="17">
        <v>100</v>
      </c>
      <c r="E177" s="18">
        <v>1031.3800000000001</v>
      </c>
      <c r="F177" s="19">
        <v>13</v>
      </c>
      <c r="G177" s="158"/>
      <c r="H177" s="20">
        <f t="shared" si="4"/>
        <v>79.34</v>
      </c>
    </row>
    <row r="178" spans="1:8" x14ac:dyDescent="0.2">
      <c r="A178" s="17" t="s">
        <v>298</v>
      </c>
      <c r="B178" s="17" t="s">
        <v>299</v>
      </c>
      <c r="C178" s="17" t="s">
        <v>300</v>
      </c>
      <c r="D178" s="17">
        <v>50</v>
      </c>
      <c r="E178" s="18">
        <v>164.18</v>
      </c>
      <c r="F178" s="19">
        <v>6</v>
      </c>
      <c r="G178" s="157">
        <v>17</v>
      </c>
      <c r="H178" s="20">
        <f t="shared" si="4"/>
        <v>27.36</v>
      </c>
    </row>
    <row r="179" spans="1:8" x14ac:dyDescent="0.2">
      <c r="A179" s="17" t="s">
        <v>298</v>
      </c>
      <c r="B179" s="17" t="s">
        <v>299</v>
      </c>
      <c r="C179" s="17" t="s">
        <v>300</v>
      </c>
      <c r="D179" s="17">
        <v>100</v>
      </c>
      <c r="E179" s="18">
        <v>47087.26</v>
      </c>
      <c r="F179" s="19">
        <v>91</v>
      </c>
      <c r="G179" s="158"/>
      <c r="H179" s="20">
        <f t="shared" si="4"/>
        <v>517.44000000000005</v>
      </c>
    </row>
    <row r="180" spans="1:8" x14ac:dyDescent="0.2">
      <c r="A180" s="17" t="s">
        <v>301</v>
      </c>
      <c r="B180" s="17" t="s">
        <v>302</v>
      </c>
      <c r="C180" s="17" t="s">
        <v>303</v>
      </c>
      <c r="D180" s="17">
        <v>50</v>
      </c>
      <c r="E180" s="18">
        <v>187.34</v>
      </c>
      <c r="F180" s="19">
        <v>16</v>
      </c>
      <c r="G180" s="157">
        <v>73</v>
      </c>
      <c r="H180" s="20">
        <f t="shared" si="4"/>
        <v>11.71</v>
      </c>
    </row>
    <row r="181" spans="1:8" x14ac:dyDescent="0.2">
      <c r="A181" s="17" t="s">
        <v>301</v>
      </c>
      <c r="B181" s="17" t="s">
        <v>302</v>
      </c>
      <c r="C181" s="17" t="s">
        <v>303</v>
      </c>
      <c r="D181" s="17">
        <v>100</v>
      </c>
      <c r="E181" s="18">
        <v>14215.5</v>
      </c>
      <c r="F181" s="19">
        <v>407</v>
      </c>
      <c r="G181" s="158"/>
      <c r="H181" s="20">
        <f t="shared" si="4"/>
        <v>34.93</v>
      </c>
    </row>
    <row r="182" spans="1:8" x14ac:dyDescent="0.2">
      <c r="A182" s="17" t="s">
        <v>304</v>
      </c>
      <c r="B182" s="17" t="s">
        <v>305</v>
      </c>
      <c r="C182" s="17" t="s">
        <v>306</v>
      </c>
      <c r="D182" s="17">
        <v>50</v>
      </c>
      <c r="E182" s="18">
        <v>11481.16</v>
      </c>
      <c r="F182" s="19">
        <v>877</v>
      </c>
      <c r="G182" s="157">
        <v>5851</v>
      </c>
      <c r="H182" s="20">
        <f t="shared" si="4"/>
        <v>13.09</v>
      </c>
    </row>
    <row r="183" spans="1:8" x14ac:dyDescent="0.2">
      <c r="A183" s="17" t="s">
        <v>304</v>
      </c>
      <c r="B183" s="17" t="s">
        <v>305</v>
      </c>
      <c r="C183" s="17" t="s">
        <v>306</v>
      </c>
      <c r="D183" s="17">
        <v>100</v>
      </c>
      <c r="E183" s="18">
        <v>6570135.1299999999</v>
      </c>
      <c r="F183" s="19">
        <v>24656</v>
      </c>
      <c r="G183" s="158"/>
      <c r="H183" s="20">
        <f t="shared" si="4"/>
        <v>266.47000000000003</v>
      </c>
    </row>
    <row r="184" spans="1:8" x14ac:dyDescent="0.2">
      <c r="A184" s="17" t="s">
        <v>307</v>
      </c>
      <c r="B184" s="17" t="s">
        <v>305</v>
      </c>
      <c r="C184" s="17" t="s">
        <v>306</v>
      </c>
      <c r="D184" s="17">
        <v>50</v>
      </c>
      <c r="E184" s="18">
        <v>11481.16</v>
      </c>
      <c r="F184" s="19">
        <v>877</v>
      </c>
      <c r="G184" s="157">
        <v>5851</v>
      </c>
      <c r="H184" s="20">
        <f t="shared" si="4"/>
        <v>13.09</v>
      </c>
    </row>
    <row r="185" spans="1:8" x14ac:dyDescent="0.2">
      <c r="A185" s="17" t="s">
        <v>307</v>
      </c>
      <c r="B185" s="17" t="s">
        <v>305</v>
      </c>
      <c r="C185" s="17" t="s">
        <v>306</v>
      </c>
      <c r="D185" s="17">
        <v>100</v>
      </c>
      <c r="E185" s="18">
        <v>6570135.1299999999</v>
      </c>
      <c r="F185" s="19">
        <v>24656</v>
      </c>
      <c r="G185" s="158"/>
      <c r="H185" s="20">
        <f t="shared" si="4"/>
        <v>266.47000000000003</v>
      </c>
    </row>
    <row r="186" spans="1:8" x14ac:dyDescent="0.2">
      <c r="A186" s="17" t="s">
        <v>308</v>
      </c>
      <c r="B186" s="17" t="s">
        <v>309</v>
      </c>
      <c r="C186" s="17" t="s">
        <v>310</v>
      </c>
      <c r="D186" s="17">
        <v>50</v>
      </c>
      <c r="E186" s="18">
        <v>22305.7</v>
      </c>
      <c r="F186" s="19">
        <v>1599</v>
      </c>
      <c r="G186" s="157">
        <v>1502</v>
      </c>
      <c r="H186" s="20">
        <f t="shared" si="4"/>
        <v>13.95</v>
      </c>
    </row>
    <row r="187" spans="1:8" x14ac:dyDescent="0.2">
      <c r="A187" s="17" t="s">
        <v>308</v>
      </c>
      <c r="B187" s="17" t="s">
        <v>309</v>
      </c>
      <c r="C187" s="17" t="s">
        <v>310</v>
      </c>
      <c r="D187" s="17">
        <v>100</v>
      </c>
      <c r="E187" s="18">
        <v>2908995.61</v>
      </c>
      <c r="F187" s="19">
        <v>7406</v>
      </c>
      <c r="G187" s="158"/>
      <c r="H187" s="20">
        <f t="shared" si="4"/>
        <v>392.79</v>
      </c>
    </row>
    <row r="188" spans="1:8" x14ac:dyDescent="0.2">
      <c r="A188" s="17" t="s">
        <v>311</v>
      </c>
      <c r="B188" s="17" t="s">
        <v>312</v>
      </c>
      <c r="C188" s="17" t="s">
        <v>313</v>
      </c>
      <c r="D188" s="17">
        <v>50</v>
      </c>
      <c r="E188" s="18">
        <v>1234.03</v>
      </c>
      <c r="F188" s="19">
        <v>85</v>
      </c>
      <c r="G188" s="157">
        <v>65</v>
      </c>
      <c r="H188" s="20">
        <f t="shared" si="4"/>
        <v>14.52</v>
      </c>
    </row>
    <row r="189" spans="1:8" x14ac:dyDescent="0.2">
      <c r="A189" s="17" t="s">
        <v>311</v>
      </c>
      <c r="B189" s="17" t="s">
        <v>312</v>
      </c>
      <c r="C189" s="17" t="s">
        <v>313</v>
      </c>
      <c r="D189" s="17">
        <v>100</v>
      </c>
      <c r="E189" s="18">
        <v>6323.56</v>
      </c>
      <c r="F189" s="19">
        <v>189</v>
      </c>
      <c r="G189" s="158"/>
      <c r="H189" s="20">
        <f t="shared" si="4"/>
        <v>33.46</v>
      </c>
    </row>
    <row r="190" spans="1:8" x14ac:dyDescent="0.2">
      <c r="A190" s="17" t="s">
        <v>314</v>
      </c>
      <c r="B190" s="17" t="s">
        <v>315</v>
      </c>
      <c r="C190" s="17" t="s">
        <v>316</v>
      </c>
      <c r="D190" s="17">
        <v>50</v>
      </c>
      <c r="E190" s="18">
        <v>274.93</v>
      </c>
      <c r="F190" s="19">
        <v>33</v>
      </c>
      <c r="G190" s="157">
        <v>19</v>
      </c>
      <c r="H190" s="20">
        <f t="shared" si="4"/>
        <v>8.33</v>
      </c>
    </row>
    <row r="191" spans="1:8" x14ac:dyDescent="0.2">
      <c r="A191" s="17" t="s">
        <v>314</v>
      </c>
      <c r="B191" s="17" t="s">
        <v>315</v>
      </c>
      <c r="C191" s="17" t="s">
        <v>316</v>
      </c>
      <c r="D191" s="17">
        <v>100</v>
      </c>
      <c r="E191" s="18">
        <v>1305.24</v>
      </c>
      <c r="F191" s="19">
        <v>72</v>
      </c>
      <c r="G191" s="158"/>
      <c r="H191" s="20">
        <f t="shared" si="4"/>
        <v>18.13</v>
      </c>
    </row>
    <row r="192" spans="1:8" x14ac:dyDescent="0.2">
      <c r="A192" s="17" t="s">
        <v>317</v>
      </c>
      <c r="B192" s="17" t="s">
        <v>318</v>
      </c>
      <c r="C192" s="17" t="s">
        <v>319</v>
      </c>
      <c r="D192" s="17">
        <v>50</v>
      </c>
      <c r="E192" s="18">
        <v>7727.46</v>
      </c>
      <c r="F192" s="19">
        <v>613</v>
      </c>
      <c r="G192" s="157">
        <v>339</v>
      </c>
      <c r="H192" s="20">
        <f t="shared" si="4"/>
        <v>12.61</v>
      </c>
    </row>
    <row r="193" spans="1:8" x14ac:dyDescent="0.2">
      <c r="A193" s="17" t="s">
        <v>317</v>
      </c>
      <c r="B193" s="17" t="s">
        <v>318</v>
      </c>
      <c r="C193" s="17" t="s">
        <v>319</v>
      </c>
      <c r="D193" s="17">
        <v>100</v>
      </c>
      <c r="E193" s="18">
        <v>57260.36</v>
      </c>
      <c r="F193" s="19">
        <v>1786</v>
      </c>
      <c r="G193" s="158"/>
      <c r="H193" s="20">
        <f t="shared" si="4"/>
        <v>32.06</v>
      </c>
    </row>
    <row r="194" spans="1:8" x14ac:dyDescent="0.2">
      <c r="A194" s="17" t="s">
        <v>320</v>
      </c>
      <c r="B194" s="17" t="s">
        <v>321</v>
      </c>
      <c r="C194" s="17" t="s">
        <v>322</v>
      </c>
      <c r="D194" s="17">
        <v>50</v>
      </c>
      <c r="E194" s="18">
        <v>9385.91</v>
      </c>
      <c r="F194" s="19">
        <v>593</v>
      </c>
      <c r="G194" s="157">
        <v>431</v>
      </c>
      <c r="H194" s="20">
        <f t="shared" si="4"/>
        <v>15.83</v>
      </c>
    </row>
    <row r="195" spans="1:8" x14ac:dyDescent="0.2">
      <c r="A195" s="17" t="s">
        <v>320</v>
      </c>
      <c r="B195" s="17" t="s">
        <v>321</v>
      </c>
      <c r="C195" s="17" t="s">
        <v>322</v>
      </c>
      <c r="D195" s="17">
        <v>100</v>
      </c>
      <c r="E195" s="18">
        <v>52784.4</v>
      </c>
      <c r="F195" s="19">
        <v>1445</v>
      </c>
      <c r="G195" s="158"/>
      <c r="H195" s="20">
        <f t="shared" si="4"/>
        <v>36.53</v>
      </c>
    </row>
    <row r="196" spans="1:8" x14ac:dyDescent="0.2">
      <c r="A196" s="17" t="s">
        <v>323</v>
      </c>
      <c r="B196" s="17" t="s">
        <v>324</v>
      </c>
      <c r="C196" s="17" t="s">
        <v>325</v>
      </c>
      <c r="D196" s="17">
        <v>50</v>
      </c>
      <c r="E196" s="18">
        <v>394.44</v>
      </c>
      <c r="F196" s="19">
        <v>35</v>
      </c>
      <c r="G196" s="157">
        <v>21</v>
      </c>
      <c r="H196" s="20">
        <f t="shared" si="4"/>
        <v>11.27</v>
      </c>
    </row>
    <row r="197" spans="1:8" x14ac:dyDescent="0.2">
      <c r="A197" s="17" t="s">
        <v>323</v>
      </c>
      <c r="B197" s="17" t="s">
        <v>324</v>
      </c>
      <c r="C197" s="17" t="s">
        <v>325</v>
      </c>
      <c r="D197" s="17">
        <v>100</v>
      </c>
      <c r="E197" s="18">
        <v>2743.41</v>
      </c>
      <c r="F197" s="19">
        <v>84</v>
      </c>
      <c r="G197" s="158"/>
      <c r="H197" s="20">
        <f t="shared" si="4"/>
        <v>32.659999999999997</v>
      </c>
    </row>
    <row r="198" spans="1:8" x14ac:dyDescent="0.2">
      <c r="A198" s="17" t="s">
        <v>326</v>
      </c>
      <c r="B198" s="17" t="s">
        <v>327</v>
      </c>
      <c r="C198" s="17" t="s">
        <v>328</v>
      </c>
      <c r="D198" s="17">
        <v>50</v>
      </c>
      <c r="E198" s="18">
        <v>3123.26</v>
      </c>
      <c r="F198" s="19">
        <v>228</v>
      </c>
      <c r="G198" s="157">
        <v>668</v>
      </c>
      <c r="H198" s="20">
        <f t="shared" ref="H198:H261" si="5">ROUND(E198/F198,2)</f>
        <v>13.7</v>
      </c>
    </row>
    <row r="199" spans="1:8" x14ac:dyDescent="0.2">
      <c r="A199" s="17" t="s">
        <v>326</v>
      </c>
      <c r="B199" s="17" t="s">
        <v>327</v>
      </c>
      <c r="C199" s="17" t="s">
        <v>328</v>
      </c>
      <c r="D199" s="17">
        <v>100</v>
      </c>
      <c r="E199" s="18">
        <v>2741294.31</v>
      </c>
      <c r="F199" s="19">
        <v>3706</v>
      </c>
      <c r="G199" s="158"/>
      <c r="H199" s="20">
        <f t="shared" si="5"/>
        <v>739.69</v>
      </c>
    </row>
    <row r="200" spans="1:8" x14ac:dyDescent="0.2">
      <c r="A200" s="17" t="s">
        <v>329</v>
      </c>
      <c r="B200" s="17" t="s">
        <v>330</v>
      </c>
      <c r="C200" s="17" t="s">
        <v>331</v>
      </c>
      <c r="D200" s="17">
        <v>50</v>
      </c>
      <c r="E200" s="18">
        <v>144.49</v>
      </c>
      <c r="F200" s="19">
        <v>11</v>
      </c>
      <c r="G200" s="157">
        <v>31</v>
      </c>
      <c r="H200" s="20">
        <f t="shared" si="5"/>
        <v>13.14</v>
      </c>
    </row>
    <row r="201" spans="1:8" x14ac:dyDescent="0.2">
      <c r="A201" s="17" t="s">
        <v>329</v>
      </c>
      <c r="B201" s="17" t="s">
        <v>330</v>
      </c>
      <c r="C201" s="17" t="s">
        <v>331</v>
      </c>
      <c r="D201" s="17">
        <v>100</v>
      </c>
      <c r="E201" s="18">
        <v>46671.88</v>
      </c>
      <c r="F201" s="19">
        <v>115</v>
      </c>
      <c r="G201" s="158"/>
      <c r="H201" s="20">
        <f t="shared" si="5"/>
        <v>405.84</v>
      </c>
    </row>
    <row r="202" spans="1:8" x14ac:dyDescent="0.2">
      <c r="A202" s="17" t="s">
        <v>332</v>
      </c>
      <c r="B202" s="17" t="s">
        <v>333</v>
      </c>
      <c r="C202" s="17" t="s">
        <v>334</v>
      </c>
      <c r="D202" s="17">
        <v>50</v>
      </c>
      <c r="E202" s="18">
        <v>21.18</v>
      </c>
      <c r="F202" s="19">
        <v>1</v>
      </c>
      <c r="G202" s="157">
        <v>4</v>
      </c>
      <c r="H202" s="20">
        <f t="shared" si="5"/>
        <v>21.18</v>
      </c>
    </row>
    <row r="203" spans="1:8" x14ac:dyDescent="0.2">
      <c r="A203" s="17" t="s">
        <v>332</v>
      </c>
      <c r="B203" s="17" t="s">
        <v>333</v>
      </c>
      <c r="C203" s="17" t="s">
        <v>334</v>
      </c>
      <c r="D203" s="17">
        <v>100</v>
      </c>
      <c r="E203" s="18">
        <v>612.45000000000005</v>
      </c>
      <c r="F203" s="19">
        <v>9</v>
      </c>
      <c r="G203" s="158"/>
      <c r="H203" s="20">
        <f t="shared" si="5"/>
        <v>68.05</v>
      </c>
    </row>
    <row r="204" spans="1:8" x14ac:dyDescent="0.2">
      <c r="A204" s="17" t="s">
        <v>335</v>
      </c>
      <c r="B204" s="17" t="s">
        <v>336</v>
      </c>
      <c r="C204" s="17" t="s">
        <v>337</v>
      </c>
      <c r="D204" s="17">
        <v>50</v>
      </c>
      <c r="E204" s="18">
        <v>42437.93</v>
      </c>
      <c r="F204" s="19">
        <v>2914</v>
      </c>
      <c r="G204" s="157">
        <v>4706</v>
      </c>
      <c r="H204" s="20">
        <f t="shared" si="5"/>
        <v>14.56</v>
      </c>
    </row>
    <row r="205" spans="1:8" x14ac:dyDescent="0.2">
      <c r="A205" s="17" t="s">
        <v>335</v>
      </c>
      <c r="B205" s="17" t="s">
        <v>336</v>
      </c>
      <c r="C205" s="17" t="s">
        <v>337</v>
      </c>
      <c r="D205" s="17">
        <v>100</v>
      </c>
      <c r="E205" s="18">
        <v>5500845.9699999997</v>
      </c>
      <c r="F205" s="19">
        <v>18773</v>
      </c>
      <c r="G205" s="158"/>
      <c r="H205" s="20">
        <f t="shared" si="5"/>
        <v>293.02</v>
      </c>
    </row>
    <row r="206" spans="1:8" x14ac:dyDescent="0.2">
      <c r="A206" s="17" t="s">
        <v>338</v>
      </c>
      <c r="B206" s="17" t="s">
        <v>339</v>
      </c>
      <c r="C206" s="17" t="s">
        <v>340</v>
      </c>
      <c r="D206" s="17">
        <v>50</v>
      </c>
      <c r="E206" s="18">
        <v>282.85000000000002</v>
      </c>
      <c r="F206" s="19">
        <v>22</v>
      </c>
      <c r="G206" s="157">
        <v>29</v>
      </c>
      <c r="H206" s="20">
        <f t="shared" si="5"/>
        <v>12.86</v>
      </c>
    </row>
    <row r="207" spans="1:8" x14ac:dyDescent="0.2">
      <c r="A207" s="17" t="s">
        <v>338</v>
      </c>
      <c r="B207" s="17" t="s">
        <v>339</v>
      </c>
      <c r="C207" s="17" t="s">
        <v>340</v>
      </c>
      <c r="D207" s="17">
        <v>100</v>
      </c>
      <c r="E207" s="18">
        <v>2240.39</v>
      </c>
      <c r="F207" s="19">
        <v>71</v>
      </c>
      <c r="G207" s="158"/>
      <c r="H207" s="20">
        <f t="shared" si="5"/>
        <v>31.55</v>
      </c>
    </row>
    <row r="208" spans="1:8" x14ac:dyDescent="0.2">
      <c r="A208" s="17" t="s">
        <v>341</v>
      </c>
      <c r="B208" s="17" t="s">
        <v>342</v>
      </c>
      <c r="C208" s="17" t="s">
        <v>343</v>
      </c>
      <c r="D208" s="17">
        <v>50</v>
      </c>
      <c r="E208" s="18">
        <v>41570.32</v>
      </c>
      <c r="F208" s="19">
        <v>2855</v>
      </c>
      <c r="G208" s="157">
        <v>4631</v>
      </c>
      <c r="H208" s="20">
        <f t="shared" si="5"/>
        <v>14.56</v>
      </c>
    </row>
    <row r="209" spans="1:8" x14ac:dyDescent="0.2">
      <c r="A209" s="17" t="s">
        <v>341</v>
      </c>
      <c r="B209" s="17" t="s">
        <v>342</v>
      </c>
      <c r="C209" s="17" t="s">
        <v>343</v>
      </c>
      <c r="D209" s="17">
        <v>100</v>
      </c>
      <c r="E209" s="18">
        <v>5481171.8399999999</v>
      </c>
      <c r="F209" s="19">
        <v>18459</v>
      </c>
      <c r="G209" s="158"/>
      <c r="H209" s="20">
        <f t="shared" si="5"/>
        <v>296.94</v>
      </c>
    </row>
    <row r="210" spans="1:8" x14ac:dyDescent="0.2">
      <c r="A210" s="17" t="s">
        <v>344</v>
      </c>
      <c r="B210" s="17" t="s">
        <v>345</v>
      </c>
      <c r="C210" s="17" t="s">
        <v>346</v>
      </c>
      <c r="D210" s="17">
        <v>50</v>
      </c>
      <c r="E210" s="18">
        <v>439.7</v>
      </c>
      <c r="F210" s="19">
        <v>24</v>
      </c>
      <c r="G210" s="157">
        <v>47</v>
      </c>
      <c r="H210" s="20">
        <f t="shared" si="5"/>
        <v>18.32</v>
      </c>
    </row>
    <row r="211" spans="1:8" x14ac:dyDescent="0.2">
      <c r="A211" s="17" t="s">
        <v>344</v>
      </c>
      <c r="B211" s="17" t="s">
        <v>345</v>
      </c>
      <c r="C211" s="17" t="s">
        <v>346</v>
      </c>
      <c r="D211" s="17">
        <v>100</v>
      </c>
      <c r="E211" s="18">
        <v>17341.099999999999</v>
      </c>
      <c r="F211" s="19">
        <v>228</v>
      </c>
      <c r="G211" s="158"/>
      <c r="H211" s="20">
        <f t="shared" si="5"/>
        <v>76.06</v>
      </c>
    </row>
    <row r="212" spans="1:8" x14ac:dyDescent="0.2">
      <c r="A212" s="17" t="s">
        <v>347</v>
      </c>
      <c r="B212" s="17" t="s">
        <v>348</v>
      </c>
      <c r="C212" s="17" t="s">
        <v>349</v>
      </c>
      <c r="D212" s="17">
        <v>50</v>
      </c>
      <c r="E212" s="18">
        <v>145.06</v>
      </c>
      <c r="F212" s="19">
        <v>13</v>
      </c>
      <c r="G212" s="157">
        <v>16</v>
      </c>
      <c r="H212" s="20">
        <f t="shared" si="5"/>
        <v>11.16</v>
      </c>
    </row>
    <row r="213" spans="1:8" x14ac:dyDescent="0.2">
      <c r="A213" s="17" t="s">
        <v>347</v>
      </c>
      <c r="B213" s="17" t="s">
        <v>348</v>
      </c>
      <c r="C213" s="17" t="s">
        <v>349</v>
      </c>
      <c r="D213" s="17">
        <v>100</v>
      </c>
      <c r="E213" s="18">
        <v>92.64</v>
      </c>
      <c r="F213" s="19">
        <v>15</v>
      </c>
      <c r="G213" s="158"/>
      <c r="H213" s="20">
        <f t="shared" si="5"/>
        <v>6.18</v>
      </c>
    </row>
    <row r="214" spans="1:8" x14ac:dyDescent="0.2">
      <c r="A214" s="17" t="s">
        <v>350</v>
      </c>
      <c r="B214" s="17" t="s">
        <v>351</v>
      </c>
      <c r="C214" s="17" t="s">
        <v>352</v>
      </c>
      <c r="D214" s="17">
        <v>50</v>
      </c>
      <c r="E214" s="18">
        <v>12773.58</v>
      </c>
      <c r="F214" s="19">
        <v>897</v>
      </c>
      <c r="G214" s="157">
        <v>1077</v>
      </c>
      <c r="H214" s="20">
        <f t="shared" si="5"/>
        <v>14.24</v>
      </c>
    </row>
    <row r="215" spans="1:8" x14ac:dyDescent="0.2">
      <c r="A215" s="17" t="s">
        <v>350</v>
      </c>
      <c r="B215" s="17" t="s">
        <v>351</v>
      </c>
      <c r="C215" s="17" t="s">
        <v>352</v>
      </c>
      <c r="D215" s="17">
        <v>100</v>
      </c>
      <c r="E215" s="18">
        <v>4358117.1399999997</v>
      </c>
      <c r="F215" s="19">
        <v>4946</v>
      </c>
      <c r="G215" s="158"/>
      <c r="H215" s="20">
        <f t="shared" si="5"/>
        <v>881.14</v>
      </c>
    </row>
    <row r="216" spans="1:8" x14ac:dyDescent="0.2">
      <c r="A216" s="17" t="s">
        <v>353</v>
      </c>
      <c r="B216" s="17" t="s">
        <v>354</v>
      </c>
      <c r="C216" s="17" t="s">
        <v>355</v>
      </c>
      <c r="D216" s="17">
        <v>50</v>
      </c>
      <c r="E216" s="18">
        <v>4605.2</v>
      </c>
      <c r="F216" s="19">
        <v>344</v>
      </c>
      <c r="G216" s="157">
        <v>586</v>
      </c>
      <c r="H216" s="20">
        <f t="shared" si="5"/>
        <v>13.39</v>
      </c>
    </row>
    <row r="217" spans="1:8" x14ac:dyDescent="0.2">
      <c r="A217" s="17" t="s">
        <v>353</v>
      </c>
      <c r="B217" s="17" t="s">
        <v>354</v>
      </c>
      <c r="C217" s="17" t="s">
        <v>355</v>
      </c>
      <c r="D217" s="17">
        <v>100</v>
      </c>
      <c r="E217" s="18">
        <v>4284582.38</v>
      </c>
      <c r="F217" s="19">
        <v>2868</v>
      </c>
      <c r="G217" s="158"/>
      <c r="H217" s="20">
        <f t="shared" si="5"/>
        <v>1493.93</v>
      </c>
    </row>
    <row r="218" spans="1:8" x14ac:dyDescent="0.2">
      <c r="A218" s="17" t="s">
        <v>356</v>
      </c>
      <c r="B218" s="17" t="s">
        <v>357</v>
      </c>
      <c r="C218" s="17" t="s">
        <v>358</v>
      </c>
      <c r="D218" s="17">
        <v>50</v>
      </c>
      <c r="E218" s="18">
        <v>157.15</v>
      </c>
      <c r="F218" s="19">
        <v>11</v>
      </c>
      <c r="G218" s="157">
        <v>38</v>
      </c>
      <c r="H218" s="20">
        <f t="shared" si="5"/>
        <v>14.29</v>
      </c>
    </row>
    <row r="219" spans="1:8" x14ac:dyDescent="0.2">
      <c r="A219" s="17" t="s">
        <v>356</v>
      </c>
      <c r="B219" s="17" t="s">
        <v>357</v>
      </c>
      <c r="C219" s="17" t="s">
        <v>358</v>
      </c>
      <c r="D219" s="17">
        <v>100</v>
      </c>
      <c r="E219" s="18">
        <v>7003.74</v>
      </c>
      <c r="F219" s="19">
        <v>275</v>
      </c>
      <c r="G219" s="158"/>
      <c r="H219" s="20">
        <f t="shared" si="5"/>
        <v>25.47</v>
      </c>
    </row>
    <row r="220" spans="1:8" x14ac:dyDescent="0.2">
      <c r="A220" s="17" t="s">
        <v>359</v>
      </c>
      <c r="B220" s="17" t="s">
        <v>360</v>
      </c>
      <c r="C220" s="17" t="s">
        <v>361</v>
      </c>
      <c r="D220" s="17">
        <v>50</v>
      </c>
      <c r="E220" s="18">
        <v>306.36</v>
      </c>
      <c r="F220" s="19">
        <v>14</v>
      </c>
      <c r="G220" s="157">
        <v>12</v>
      </c>
      <c r="H220" s="20">
        <f t="shared" si="5"/>
        <v>21.88</v>
      </c>
    </row>
    <row r="221" spans="1:8" x14ac:dyDescent="0.2">
      <c r="A221" s="17" t="s">
        <v>359</v>
      </c>
      <c r="B221" s="17" t="s">
        <v>360</v>
      </c>
      <c r="C221" s="17" t="s">
        <v>361</v>
      </c>
      <c r="D221" s="17">
        <v>100</v>
      </c>
      <c r="E221" s="18">
        <v>260.67</v>
      </c>
      <c r="F221" s="19">
        <v>15</v>
      </c>
      <c r="G221" s="158"/>
      <c r="H221" s="20">
        <f t="shared" si="5"/>
        <v>17.38</v>
      </c>
    </row>
    <row r="222" spans="1:8" x14ac:dyDescent="0.2">
      <c r="A222" s="17" t="s">
        <v>362</v>
      </c>
      <c r="B222" s="17" t="s">
        <v>363</v>
      </c>
      <c r="C222" s="17" t="s">
        <v>364</v>
      </c>
      <c r="D222" s="17">
        <v>50</v>
      </c>
      <c r="E222" s="18">
        <v>7542.65</v>
      </c>
      <c r="F222" s="19">
        <v>517</v>
      </c>
      <c r="G222" s="157">
        <v>462</v>
      </c>
      <c r="H222" s="20">
        <f t="shared" si="5"/>
        <v>14.59</v>
      </c>
    </row>
    <row r="223" spans="1:8" x14ac:dyDescent="0.2">
      <c r="A223" s="17" t="s">
        <v>362</v>
      </c>
      <c r="B223" s="17" t="s">
        <v>363</v>
      </c>
      <c r="C223" s="17" t="s">
        <v>364</v>
      </c>
      <c r="D223" s="17">
        <v>100</v>
      </c>
      <c r="E223" s="18">
        <v>64675</v>
      </c>
      <c r="F223" s="19">
        <v>1765</v>
      </c>
      <c r="G223" s="158"/>
      <c r="H223" s="20">
        <f t="shared" si="5"/>
        <v>36.64</v>
      </c>
    </row>
    <row r="224" spans="1:8" x14ac:dyDescent="0.2">
      <c r="A224" s="17" t="s">
        <v>365</v>
      </c>
      <c r="B224" s="17" t="s">
        <v>366</v>
      </c>
      <c r="C224" s="17" t="s">
        <v>367</v>
      </c>
      <c r="D224" s="17">
        <v>50</v>
      </c>
      <c r="E224" s="18">
        <v>162.22</v>
      </c>
      <c r="F224" s="19">
        <v>11</v>
      </c>
      <c r="G224" s="157">
        <v>11</v>
      </c>
      <c r="H224" s="20">
        <f t="shared" si="5"/>
        <v>14.75</v>
      </c>
    </row>
    <row r="225" spans="1:8" x14ac:dyDescent="0.2">
      <c r="A225" s="17" t="s">
        <v>365</v>
      </c>
      <c r="B225" s="17" t="s">
        <v>366</v>
      </c>
      <c r="C225" s="17" t="s">
        <v>367</v>
      </c>
      <c r="D225" s="17">
        <v>100</v>
      </c>
      <c r="E225" s="18">
        <v>1595.35</v>
      </c>
      <c r="F225" s="19">
        <v>23</v>
      </c>
      <c r="G225" s="158"/>
      <c r="H225" s="20">
        <f t="shared" si="5"/>
        <v>69.36</v>
      </c>
    </row>
    <row r="226" spans="1:8" x14ac:dyDescent="0.2">
      <c r="A226" s="17" t="s">
        <v>368</v>
      </c>
      <c r="B226" s="17" t="s">
        <v>369</v>
      </c>
      <c r="C226" s="17" t="s">
        <v>370</v>
      </c>
      <c r="D226" s="17">
        <v>50</v>
      </c>
      <c r="E226" s="18">
        <v>5387.35</v>
      </c>
      <c r="F226" s="19">
        <v>404</v>
      </c>
      <c r="G226" s="157">
        <v>394</v>
      </c>
      <c r="H226" s="20">
        <f t="shared" si="5"/>
        <v>13.34</v>
      </c>
    </row>
    <row r="227" spans="1:8" x14ac:dyDescent="0.2">
      <c r="A227" s="17" t="s">
        <v>368</v>
      </c>
      <c r="B227" s="17" t="s">
        <v>369</v>
      </c>
      <c r="C227" s="17" t="s">
        <v>370</v>
      </c>
      <c r="D227" s="17">
        <v>100</v>
      </c>
      <c r="E227" s="18">
        <v>130730.39</v>
      </c>
      <c r="F227" s="19">
        <v>2217</v>
      </c>
      <c r="G227" s="158"/>
      <c r="H227" s="20">
        <f t="shared" si="5"/>
        <v>58.97</v>
      </c>
    </row>
    <row r="228" spans="1:8" x14ac:dyDescent="0.2">
      <c r="A228" s="17" t="s">
        <v>371</v>
      </c>
      <c r="B228" s="17" t="s">
        <v>372</v>
      </c>
      <c r="C228" s="17" t="s">
        <v>373</v>
      </c>
      <c r="D228" s="17">
        <v>50</v>
      </c>
      <c r="E228" s="18">
        <v>115.07</v>
      </c>
      <c r="F228" s="19">
        <v>8</v>
      </c>
      <c r="G228" s="157">
        <v>19</v>
      </c>
      <c r="H228" s="20">
        <f t="shared" si="5"/>
        <v>14.38</v>
      </c>
    </row>
    <row r="229" spans="1:8" x14ac:dyDescent="0.2">
      <c r="A229" s="17" t="s">
        <v>371</v>
      </c>
      <c r="B229" s="17" t="s">
        <v>372</v>
      </c>
      <c r="C229" s="17" t="s">
        <v>373</v>
      </c>
      <c r="D229" s="17">
        <v>100</v>
      </c>
      <c r="E229" s="18">
        <v>1010.56</v>
      </c>
      <c r="F229" s="19">
        <v>42</v>
      </c>
      <c r="G229" s="158"/>
      <c r="H229" s="20">
        <f t="shared" si="5"/>
        <v>24.06</v>
      </c>
    </row>
    <row r="230" spans="1:8" x14ac:dyDescent="0.2">
      <c r="A230" s="17" t="s">
        <v>374</v>
      </c>
      <c r="B230" s="17" t="s">
        <v>375</v>
      </c>
      <c r="C230" s="17" t="s">
        <v>376</v>
      </c>
      <c r="D230" s="17">
        <v>50</v>
      </c>
      <c r="E230" s="18">
        <v>211.22</v>
      </c>
      <c r="F230" s="19">
        <v>12</v>
      </c>
      <c r="G230" s="157">
        <v>37</v>
      </c>
      <c r="H230" s="20">
        <f t="shared" si="5"/>
        <v>17.600000000000001</v>
      </c>
    </row>
    <row r="231" spans="1:8" x14ac:dyDescent="0.2">
      <c r="A231" s="17" t="s">
        <v>374</v>
      </c>
      <c r="B231" s="17" t="s">
        <v>375</v>
      </c>
      <c r="C231" s="17" t="s">
        <v>376</v>
      </c>
      <c r="D231" s="17">
        <v>100</v>
      </c>
      <c r="E231" s="18">
        <v>1353.53</v>
      </c>
      <c r="F231" s="19">
        <v>94</v>
      </c>
      <c r="G231" s="158"/>
      <c r="H231" s="20">
        <f t="shared" si="5"/>
        <v>14.4</v>
      </c>
    </row>
    <row r="232" spans="1:8" x14ac:dyDescent="0.2">
      <c r="A232" s="17" t="s">
        <v>377</v>
      </c>
      <c r="B232" s="17" t="s">
        <v>378</v>
      </c>
      <c r="C232" s="17" t="s">
        <v>379</v>
      </c>
      <c r="D232" s="17">
        <v>50</v>
      </c>
      <c r="E232" s="18">
        <v>4839.22</v>
      </c>
      <c r="F232" s="19">
        <v>360</v>
      </c>
      <c r="G232" s="157">
        <v>329</v>
      </c>
      <c r="H232" s="20">
        <f t="shared" si="5"/>
        <v>13.44</v>
      </c>
    </row>
    <row r="233" spans="1:8" x14ac:dyDescent="0.2">
      <c r="A233" s="17" t="s">
        <v>377</v>
      </c>
      <c r="B233" s="17" t="s">
        <v>378</v>
      </c>
      <c r="C233" s="17" t="s">
        <v>379</v>
      </c>
      <c r="D233" s="17">
        <v>100</v>
      </c>
      <c r="E233" s="18">
        <v>126862.58</v>
      </c>
      <c r="F233" s="19">
        <v>1979</v>
      </c>
      <c r="G233" s="158"/>
      <c r="H233" s="20">
        <f t="shared" si="5"/>
        <v>64.099999999999994</v>
      </c>
    </row>
    <row r="234" spans="1:8" x14ac:dyDescent="0.2">
      <c r="A234" s="17" t="s">
        <v>380</v>
      </c>
      <c r="B234" s="17" t="s">
        <v>381</v>
      </c>
      <c r="C234" s="17" t="s">
        <v>382</v>
      </c>
      <c r="D234" s="17">
        <v>50</v>
      </c>
      <c r="E234" s="18">
        <v>221.84</v>
      </c>
      <c r="F234" s="19">
        <v>24</v>
      </c>
      <c r="G234" s="157">
        <v>22</v>
      </c>
      <c r="H234" s="20">
        <f t="shared" si="5"/>
        <v>9.24</v>
      </c>
    </row>
    <row r="235" spans="1:8" x14ac:dyDescent="0.2">
      <c r="A235" s="17" t="s">
        <v>380</v>
      </c>
      <c r="B235" s="17" t="s">
        <v>381</v>
      </c>
      <c r="C235" s="17" t="s">
        <v>382</v>
      </c>
      <c r="D235" s="17">
        <v>100</v>
      </c>
      <c r="E235" s="18">
        <v>1503.72</v>
      </c>
      <c r="F235" s="19">
        <v>102</v>
      </c>
      <c r="G235" s="158"/>
      <c r="H235" s="20">
        <f t="shared" si="5"/>
        <v>14.74</v>
      </c>
    </row>
    <row r="236" spans="1:8" x14ac:dyDescent="0.2">
      <c r="A236" s="17" t="s">
        <v>383</v>
      </c>
      <c r="B236" s="17" t="s">
        <v>384</v>
      </c>
      <c r="C236" s="17" t="s">
        <v>385</v>
      </c>
      <c r="D236" s="17">
        <v>50</v>
      </c>
      <c r="E236" s="18">
        <v>880.36</v>
      </c>
      <c r="F236" s="19">
        <v>77</v>
      </c>
      <c r="G236" s="157">
        <v>101</v>
      </c>
      <c r="H236" s="20">
        <f t="shared" si="5"/>
        <v>11.43</v>
      </c>
    </row>
    <row r="237" spans="1:8" x14ac:dyDescent="0.2">
      <c r="A237" s="17" t="s">
        <v>383</v>
      </c>
      <c r="B237" s="17" t="s">
        <v>384</v>
      </c>
      <c r="C237" s="17" t="s">
        <v>385</v>
      </c>
      <c r="D237" s="17">
        <v>100</v>
      </c>
      <c r="E237" s="18">
        <v>87835.51</v>
      </c>
      <c r="F237" s="19">
        <v>416</v>
      </c>
      <c r="G237" s="158"/>
      <c r="H237" s="20">
        <f t="shared" si="5"/>
        <v>211.14</v>
      </c>
    </row>
    <row r="238" spans="1:8" x14ac:dyDescent="0.2">
      <c r="A238" s="17" t="s">
        <v>386</v>
      </c>
      <c r="B238" s="17" t="s">
        <v>387</v>
      </c>
      <c r="C238" s="17" t="s">
        <v>388</v>
      </c>
      <c r="D238" s="17">
        <v>50</v>
      </c>
      <c r="E238" s="18">
        <v>816.98</v>
      </c>
      <c r="F238" s="19">
        <v>72</v>
      </c>
      <c r="G238" s="157">
        <v>84</v>
      </c>
      <c r="H238" s="20">
        <f t="shared" si="5"/>
        <v>11.35</v>
      </c>
    </row>
    <row r="239" spans="1:8" x14ac:dyDescent="0.2">
      <c r="A239" s="17" t="s">
        <v>386</v>
      </c>
      <c r="B239" s="17" t="s">
        <v>387</v>
      </c>
      <c r="C239" s="17" t="s">
        <v>388</v>
      </c>
      <c r="D239" s="17">
        <v>100</v>
      </c>
      <c r="E239" s="18">
        <v>87269.32</v>
      </c>
      <c r="F239" s="19">
        <v>368</v>
      </c>
      <c r="G239" s="158"/>
      <c r="H239" s="20">
        <f t="shared" si="5"/>
        <v>237.14</v>
      </c>
    </row>
    <row r="240" spans="1:8" x14ac:dyDescent="0.2">
      <c r="A240" s="17" t="s">
        <v>389</v>
      </c>
      <c r="B240" s="17" t="s">
        <v>390</v>
      </c>
      <c r="C240" s="17" t="s">
        <v>391</v>
      </c>
      <c r="D240" s="17">
        <v>50</v>
      </c>
      <c r="E240" s="18">
        <v>14.51</v>
      </c>
      <c r="F240" s="19">
        <v>2</v>
      </c>
      <c r="G240" s="157">
        <v>11</v>
      </c>
      <c r="H240" s="20">
        <f t="shared" si="5"/>
        <v>7.26</v>
      </c>
    </row>
    <row r="241" spans="1:8" x14ac:dyDescent="0.2">
      <c r="A241" s="17" t="s">
        <v>389</v>
      </c>
      <c r="B241" s="17" t="s">
        <v>390</v>
      </c>
      <c r="C241" s="17" t="s">
        <v>391</v>
      </c>
      <c r="D241" s="17">
        <v>100</v>
      </c>
      <c r="E241" s="18">
        <v>476.16</v>
      </c>
      <c r="F241" s="19">
        <v>27</v>
      </c>
      <c r="G241" s="158"/>
      <c r="H241" s="20">
        <f t="shared" si="5"/>
        <v>17.64</v>
      </c>
    </row>
    <row r="242" spans="1:8" x14ac:dyDescent="0.2">
      <c r="A242" s="17" t="s">
        <v>392</v>
      </c>
      <c r="B242" s="17" t="s">
        <v>393</v>
      </c>
      <c r="C242" s="17" t="s">
        <v>394</v>
      </c>
      <c r="D242" s="17">
        <v>50</v>
      </c>
      <c r="E242" s="18">
        <v>48.87</v>
      </c>
      <c r="F242" s="19">
        <v>3</v>
      </c>
      <c r="G242" s="157">
        <v>6</v>
      </c>
      <c r="H242" s="20">
        <f t="shared" si="5"/>
        <v>16.29</v>
      </c>
    </row>
    <row r="243" spans="1:8" x14ac:dyDescent="0.2">
      <c r="A243" s="17" t="s">
        <v>392</v>
      </c>
      <c r="B243" s="17" t="s">
        <v>393</v>
      </c>
      <c r="C243" s="17" t="s">
        <v>394</v>
      </c>
      <c r="D243" s="17">
        <v>100</v>
      </c>
      <c r="E243" s="18">
        <v>90.03</v>
      </c>
      <c r="F243" s="19">
        <v>21</v>
      </c>
      <c r="G243" s="158"/>
      <c r="H243" s="20">
        <f t="shared" si="5"/>
        <v>4.29</v>
      </c>
    </row>
    <row r="244" spans="1:8" x14ac:dyDescent="0.2">
      <c r="A244" s="17" t="s">
        <v>395</v>
      </c>
      <c r="B244" s="17" t="s">
        <v>396</v>
      </c>
      <c r="C244" s="17" t="s">
        <v>397</v>
      </c>
      <c r="D244" s="17">
        <v>50</v>
      </c>
      <c r="E244" s="18">
        <v>1531.4</v>
      </c>
      <c r="F244" s="19">
        <v>119</v>
      </c>
      <c r="G244" s="157">
        <v>257</v>
      </c>
      <c r="H244" s="20">
        <f t="shared" si="5"/>
        <v>12.87</v>
      </c>
    </row>
    <row r="245" spans="1:8" x14ac:dyDescent="0.2">
      <c r="A245" s="17" t="s">
        <v>395</v>
      </c>
      <c r="B245" s="17" t="s">
        <v>396</v>
      </c>
      <c r="C245" s="17" t="s">
        <v>397</v>
      </c>
      <c r="D245" s="17">
        <v>100</v>
      </c>
      <c r="E245" s="18">
        <v>110590.44</v>
      </c>
      <c r="F245" s="19">
        <v>1168</v>
      </c>
      <c r="G245" s="158"/>
      <c r="H245" s="20">
        <f t="shared" si="5"/>
        <v>94.68</v>
      </c>
    </row>
    <row r="246" spans="1:8" x14ac:dyDescent="0.2">
      <c r="A246" s="17" t="s">
        <v>398</v>
      </c>
      <c r="B246" s="17" t="s">
        <v>399</v>
      </c>
      <c r="C246" s="17" t="s">
        <v>400</v>
      </c>
      <c r="D246" s="17">
        <v>50</v>
      </c>
      <c r="E246" s="18">
        <v>507.16</v>
      </c>
      <c r="F246" s="19">
        <v>18</v>
      </c>
      <c r="G246" s="157">
        <v>34</v>
      </c>
      <c r="H246" s="20">
        <f t="shared" si="5"/>
        <v>28.18</v>
      </c>
    </row>
    <row r="247" spans="1:8" x14ac:dyDescent="0.2">
      <c r="A247" s="17" t="s">
        <v>398</v>
      </c>
      <c r="B247" s="17" t="s">
        <v>399</v>
      </c>
      <c r="C247" s="17" t="s">
        <v>400</v>
      </c>
      <c r="D247" s="17">
        <v>100</v>
      </c>
      <c r="E247" s="18">
        <v>2697.14</v>
      </c>
      <c r="F247" s="19">
        <v>155</v>
      </c>
      <c r="G247" s="158"/>
      <c r="H247" s="20">
        <f t="shared" si="5"/>
        <v>17.399999999999999</v>
      </c>
    </row>
    <row r="248" spans="1:8" x14ac:dyDescent="0.2">
      <c r="A248" s="17" t="s">
        <v>401</v>
      </c>
      <c r="B248" s="17" t="s">
        <v>402</v>
      </c>
      <c r="C248" s="17" t="s">
        <v>403</v>
      </c>
      <c r="D248" s="17">
        <v>50</v>
      </c>
      <c r="E248" s="18">
        <v>21.15</v>
      </c>
      <c r="F248" s="19">
        <v>1</v>
      </c>
      <c r="G248" s="157">
        <v>16</v>
      </c>
      <c r="H248" s="20">
        <f t="shared" si="5"/>
        <v>21.15</v>
      </c>
    </row>
    <row r="249" spans="1:8" x14ac:dyDescent="0.2">
      <c r="A249" s="17" t="s">
        <v>401</v>
      </c>
      <c r="B249" s="17" t="s">
        <v>402</v>
      </c>
      <c r="C249" s="17" t="s">
        <v>403</v>
      </c>
      <c r="D249" s="17">
        <v>100</v>
      </c>
      <c r="E249" s="18">
        <v>1549.89</v>
      </c>
      <c r="F249" s="19">
        <v>77</v>
      </c>
      <c r="G249" s="158"/>
      <c r="H249" s="20">
        <f t="shared" si="5"/>
        <v>20.13</v>
      </c>
    </row>
    <row r="250" spans="1:8" x14ac:dyDescent="0.2">
      <c r="A250" s="17" t="s">
        <v>404</v>
      </c>
      <c r="B250" s="17" t="s">
        <v>405</v>
      </c>
      <c r="C250" s="17" t="s">
        <v>406</v>
      </c>
      <c r="D250" s="17">
        <v>50</v>
      </c>
      <c r="E250" s="18">
        <v>40.619999999999997</v>
      </c>
      <c r="F250" s="19">
        <v>5</v>
      </c>
      <c r="G250" s="157">
        <v>24</v>
      </c>
      <c r="H250" s="20">
        <f t="shared" si="5"/>
        <v>8.1199999999999992</v>
      </c>
    </row>
    <row r="251" spans="1:8" x14ac:dyDescent="0.2">
      <c r="A251" s="17" t="s">
        <v>404</v>
      </c>
      <c r="B251" s="17" t="s">
        <v>405</v>
      </c>
      <c r="C251" s="17" t="s">
        <v>406</v>
      </c>
      <c r="D251" s="17">
        <v>100</v>
      </c>
      <c r="E251" s="18">
        <v>1593.61</v>
      </c>
      <c r="F251" s="19">
        <v>85</v>
      </c>
      <c r="G251" s="158"/>
      <c r="H251" s="20">
        <f t="shared" si="5"/>
        <v>18.75</v>
      </c>
    </row>
    <row r="252" spans="1:8" x14ac:dyDescent="0.2">
      <c r="A252" s="17" t="s">
        <v>407</v>
      </c>
      <c r="B252" s="17" t="s">
        <v>408</v>
      </c>
      <c r="C252" s="17" t="s">
        <v>409</v>
      </c>
      <c r="D252" s="17">
        <v>50</v>
      </c>
      <c r="E252" s="18">
        <v>304.11</v>
      </c>
      <c r="F252" s="19">
        <v>33</v>
      </c>
      <c r="G252" s="157">
        <v>27</v>
      </c>
      <c r="H252" s="20">
        <f t="shared" si="5"/>
        <v>9.2200000000000006</v>
      </c>
    </row>
    <row r="253" spans="1:8" x14ac:dyDescent="0.2">
      <c r="A253" s="17" t="s">
        <v>407</v>
      </c>
      <c r="B253" s="17" t="s">
        <v>408</v>
      </c>
      <c r="C253" s="17" t="s">
        <v>409</v>
      </c>
      <c r="D253" s="17">
        <v>100</v>
      </c>
      <c r="E253" s="18">
        <v>2601.29</v>
      </c>
      <c r="F253" s="19">
        <v>155</v>
      </c>
      <c r="G253" s="158"/>
      <c r="H253" s="20">
        <f t="shared" si="5"/>
        <v>16.78</v>
      </c>
    </row>
    <row r="254" spans="1:8" x14ac:dyDescent="0.2">
      <c r="A254" s="17" t="s">
        <v>410</v>
      </c>
      <c r="B254" s="17" t="s">
        <v>411</v>
      </c>
      <c r="C254" s="17" t="s">
        <v>412</v>
      </c>
      <c r="D254" s="17">
        <v>50</v>
      </c>
      <c r="E254" s="18">
        <v>658.36</v>
      </c>
      <c r="F254" s="19">
        <v>62</v>
      </c>
      <c r="G254" s="157">
        <v>168</v>
      </c>
      <c r="H254" s="20">
        <f t="shared" si="5"/>
        <v>10.62</v>
      </c>
    </row>
    <row r="255" spans="1:8" x14ac:dyDescent="0.2">
      <c r="A255" s="17" t="s">
        <v>410</v>
      </c>
      <c r="B255" s="17" t="s">
        <v>411</v>
      </c>
      <c r="C255" s="17" t="s">
        <v>412</v>
      </c>
      <c r="D255" s="17">
        <v>100</v>
      </c>
      <c r="E255" s="18">
        <v>102148.51</v>
      </c>
      <c r="F255" s="19">
        <v>696</v>
      </c>
      <c r="G255" s="158"/>
      <c r="H255" s="20">
        <f t="shared" si="5"/>
        <v>146.77000000000001</v>
      </c>
    </row>
    <row r="256" spans="1:8" x14ac:dyDescent="0.2">
      <c r="A256" s="17" t="s">
        <v>413</v>
      </c>
      <c r="B256" s="17" t="s">
        <v>414</v>
      </c>
      <c r="C256" s="17" t="s">
        <v>415</v>
      </c>
      <c r="D256" s="17">
        <v>50</v>
      </c>
      <c r="E256" s="18">
        <v>3800.81</v>
      </c>
      <c r="F256" s="19">
        <v>320</v>
      </c>
      <c r="G256" s="157">
        <v>2245</v>
      </c>
      <c r="H256" s="20">
        <f t="shared" si="5"/>
        <v>11.88</v>
      </c>
    </row>
    <row r="257" spans="1:8" x14ac:dyDescent="0.2">
      <c r="A257" s="17" t="s">
        <v>413</v>
      </c>
      <c r="B257" s="17" t="s">
        <v>414</v>
      </c>
      <c r="C257" s="17" t="s">
        <v>415</v>
      </c>
      <c r="D257" s="17">
        <v>100</v>
      </c>
      <c r="E257" s="18">
        <v>4480190.04</v>
      </c>
      <c r="F257" s="19">
        <v>10929</v>
      </c>
      <c r="G257" s="158"/>
      <c r="H257" s="20">
        <f t="shared" si="5"/>
        <v>409.94</v>
      </c>
    </row>
    <row r="258" spans="1:8" x14ac:dyDescent="0.2">
      <c r="A258" s="17" t="s">
        <v>416</v>
      </c>
      <c r="B258" s="17" t="s">
        <v>417</v>
      </c>
      <c r="C258" s="17" t="s">
        <v>418</v>
      </c>
      <c r="D258" s="17">
        <v>50</v>
      </c>
      <c r="E258" s="18">
        <v>298.85000000000002</v>
      </c>
      <c r="F258" s="19">
        <v>32</v>
      </c>
      <c r="G258" s="157">
        <v>101</v>
      </c>
      <c r="H258" s="20">
        <f t="shared" si="5"/>
        <v>9.34</v>
      </c>
    </row>
    <row r="259" spans="1:8" x14ac:dyDescent="0.2">
      <c r="A259" s="17" t="s">
        <v>416</v>
      </c>
      <c r="B259" s="17" t="s">
        <v>417</v>
      </c>
      <c r="C259" s="17" t="s">
        <v>418</v>
      </c>
      <c r="D259" s="17">
        <v>100</v>
      </c>
      <c r="E259" s="18">
        <v>254005.21</v>
      </c>
      <c r="F259" s="19">
        <v>392</v>
      </c>
      <c r="G259" s="158"/>
      <c r="H259" s="20">
        <f t="shared" si="5"/>
        <v>647.97</v>
      </c>
    </row>
    <row r="260" spans="1:8" x14ac:dyDescent="0.2">
      <c r="A260" s="17" t="s">
        <v>419</v>
      </c>
      <c r="B260" s="17" t="s">
        <v>420</v>
      </c>
      <c r="C260" s="17" t="s">
        <v>421</v>
      </c>
      <c r="D260" s="17">
        <v>50</v>
      </c>
      <c r="E260" s="18">
        <v>171.21</v>
      </c>
      <c r="F260" s="19">
        <v>19</v>
      </c>
      <c r="G260" s="157">
        <v>158</v>
      </c>
      <c r="H260" s="20">
        <f t="shared" si="5"/>
        <v>9.01</v>
      </c>
    </row>
    <row r="261" spans="1:8" x14ac:dyDescent="0.2">
      <c r="A261" s="17" t="s">
        <v>419</v>
      </c>
      <c r="B261" s="17" t="s">
        <v>420</v>
      </c>
      <c r="C261" s="17" t="s">
        <v>421</v>
      </c>
      <c r="D261" s="17">
        <v>100</v>
      </c>
      <c r="E261" s="18">
        <v>349253.4</v>
      </c>
      <c r="F261" s="19">
        <v>1199</v>
      </c>
      <c r="G261" s="158"/>
      <c r="H261" s="20">
        <f t="shared" si="5"/>
        <v>291.29000000000002</v>
      </c>
    </row>
    <row r="262" spans="1:8" x14ac:dyDescent="0.2">
      <c r="A262" s="17" t="s">
        <v>422</v>
      </c>
      <c r="B262" s="17" t="s">
        <v>423</v>
      </c>
      <c r="C262" s="17" t="s">
        <v>424</v>
      </c>
      <c r="D262" s="17">
        <v>50</v>
      </c>
      <c r="E262" s="18">
        <v>429.57</v>
      </c>
      <c r="F262" s="19">
        <v>30</v>
      </c>
      <c r="G262" s="157">
        <v>392</v>
      </c>
      <c r="H262" s="20">
        <f t="shared" ref="H262:H325" si="6">ROUND(E262/F262,2)</f>
        <v>14.32</v>
      </c>
    </row>
    <row r="263" spans="1:8" x14ac:dyDescent="0.2">
      <c r="A263" s="17" t="s">
        <v>422</v>
      </c>
      <c r="B263" s="17" t="s">
        <v>423</v>
      </c>
      <c r="C263" s="17" t="s">
        <v>424</v>
      </c>
      <c r="D263" s="17">
        <v>100</v>
      </c>
      <c r="E263" s="18">
        <v>746922.97</v>
      </c>
      <c r="F263" s="19">
        <v>3060</v>
      </c>
      <c r="G263" s="158"/>
      <c r="H263" s="20">
        <f t="shared" si="6"/>
        <v>244.09</v>
      </c>
    </row>
    <row r="264" spans="1:8" x14ac:dyDescent="0.2">
      <c r="A264" s="17" t="s">
        <v>425</v>
      </c>
      <c r="B264" s="17" t="s">
        <v>426</v>
      </c>
      <c r="C264" s="17" t="s">
        <v>427</v>
      </c>
      <c r="D264" s="17">
        <v>50</v>
      </c>
      <c r="E264" s="18">
        <v>31.52</v>
      </c>
      <c r="F264" s="19">
        <v>2</v>
      </c>
      <c r="G264" s="157">
        <v>26</v>
      </c>
      <c r="H264" s="20">
        <f t="shared" si="6"/>
        <v>15.76</v>
      </c>
    </row>
    <row r="265" spans="1:8" x14ac:dyDescent="0.2">
      <c r="A265" s="17" t="s">
        <v>425</v>
      </c>
      <c r="B265" s="17" t="s">
        <v>426</v>
      </c>
      <c r="C265" s="17" t="s">
        <v>427</v>
      </c>
      <c r="D265" s="17">
        <v>100</v>
      </c>
      <c r="E265" s="18">
        <v>3266.06</v>
      </c>
      <c r="F265" s="19">
        <v>70</v>
      </c>
      <c r="G265" s="158"/>
      <c r="H265" s="20">
        <f t="shared" si="6"/>
        <v>46.66</v>
      </c>
    </row>
    <row r="266" spans="1:8" x14ac:dyDescent="0.2">
      <c r="A266" s="17" t="s">
        <v>428</v>
      </c>
      <c r="B266" s="17" t="s">
        <v>429</v>
      </c>
      <c r="C266" s="17" t="s">
        <v>430</v>
      </c>
      <c r="D266" s="17">
        <v>50</v>
      </c>
      <c r="E266" s="18">
        <v>260.8</v>
      </c>
      <c r="F266" s="19">
        <v>26</v>
      </c>
      <c r="G266" s="157">
        <v>83</v>
      </c>
      <c r="H266" s="20">
        <f t="shared" si="6"/>
        <v>10.029999999999999</v>
      </c>
    </row>
    <row r="267" spans="1:8" x14ac:dyDescent="0.2">
      <c r="A267" s="17" t="s">
        <v>428</v>
      </c>
      <c r="B267" s="17" t="s">
        <v>429</v>
      </c>
      <c r="C267" s="17" t="s">
        <v>430</v>
      </c>
      <c r="D267" s="17">
        <v>100</v>
      </c>
      <c r="E267" s="18">
        <v>16877.13</v>
      </c>
      <c r="F267" s="19">
        <v>286</v>
      </c>
      <c r="G267" s="158"/>
      <c r="H267" s="20">
        <f t="shared" si="6"/>
        <v>59.01</v>
      </c>
    </row>
    <row r="268" spans="1:8" x14ac:dyDescent="0.2">
      <c r="A268" s="17" t="s">
        <v>431</v>
      </c>
      <c r="B268" s="17" t="s">
        <v>432</v>
      </c>
      <c r="C268" s="17" t="s">
        <v>433</v>
      </c>
      <c r="D268" s="17">
        <v>50</v>
      </c>
      <c r="E268" s="18">
        <v>11.66</v>
      </c>
      <c r="F268" s="19">
        <v>1</v>
      </c>
      <c r="G268" s="157">
        <v>4</v>
      </c>
      <c r="H268" s="20">
        <f t="shared" si="6"/>
        <v>11.66</v>
      </c>
    </row>
    <row r="269" spans="1:8" x14ac:dyDescent="0.2">
      <c r="A269" s="17" t="s">
        <v>431</v>
      </c>
      <c r="B269" s="17" t="s">
        <v>432</v>
      </c>
      <c r="C269" s="17" t="s">
        <v>433</v>
      </c>
      <c r="D269" s="17">
        <v>100</v>
      </c>
      <c r="E269" s="18">
        <v>2812.15</v>
      </c>
      <c r="F269" s="19">
        <v>15</v>
      </c>
      <c r="G269" s="158"/>
      <c r="H269" s="20">
        <f t="shared" si="6"/>
        <v>187.48</v>
      </c>
    </row>
    <row r="270" spans="1:8" x14ac:dyDescent="0.2">
      <c r="A270" s="17" t="s">
        <v>434</v>
      </c>
      <c r="B270" s="17" t="s">
        <v>435</v>
      </c>
      <c r="C270" s="17" t="s">
        <v>436</v>
      </c>
      <c r="D270" s="17">
        <v>50</v>
      </c>
      <c r="E270" s="18">
        <v>3.94</v>
      </c>
      <c r="F270" s="19">
        <v>1</v>
      </c>
      <c r="G270" s="157">
        <v>42</v>
      </c>
      <c r="H270" s="20">
        <f t="shared" si="6"/>
        <v>3.94</v>
      </c>
    </row>
    <row r="271" spans="1:8" x14ac:dyDescent="0.2">
      <c r="A271" s="17" t="s">
        <v>434</v>
      </c>
      <c r="B271" s="17" t="s">
        <v>435</v>
      </c>
      <c r="C271" s="17" t="s">
        <v>436</v>
      </c>
      <c r="D271" s="17">
        <v>100</v>
      </c>
      <c r="E271" s="18">
        <v>7065.62</v>
      </c>
      <c r="F271" s="19">
        <v>128</v>
      </c>
      <c r="G271" s="158"/>
      <c r="H271" s="20">
        <f t="shared" si="6"/>
        <v>55.2</v>
      </c>
    </row>
    <row r="272" spans="1:8" x14ac:dyDescent="0.2">
      <c r="A272" s="17" t="s">
        <v>437</v>
      </c>
      <c r="B272" s="17" t="s">
        <v>438</v>
      </c>
      <c r="C272" s="17" t="s">
        <v>439</v>
      </c>
      <c r="D272" s="17">
        <v>50</v>
      </c>
      <c r="E272" s="18">
        <v>659.08</v>
      </c>
      <c r="F272" s="19">
        <v>68</v>
      </c>
      <c r="G272" s="157">
        <v>364</v>
      </c>
      <c r="H272" s="20">
        <f t="shared" si="6"/>
        <v>9.69</v>
      </c>
    </row>
    <row r="273" spans="1:8" x14ac:dyDescent="0.2">
      <c r="A273" s="17" t="s">
        <v>437</v>
      </c>
      <c r="B273" s="17" t="s">
        <v>438</v>
      </c>
      <c r="C273" s="17" t="s">
        <v>439</v>
      </c>
      <c r="D273" s="17">
        <v>100</v>
      </c>
      <c r="E273" s="18">
        <v>141273.43</v>
      </c>
      <c r="F273" s="19">
        <v>1927</v>
      </c>
      <c r="G273" s="158"/>
      <c r="H273" s="20">
        <f t="shared" si="6"/>
        <v>73.31</v>
      </c>
    </row>
    <row r="274" spans="1:8" x14ac:dyDescent="0.2">
      <c r="A274" s="17" t="s">
        <v>440</v>
      </c>
      <c r="B274" s="17" t="s">
        <v>441</v>
      </c>
      <c r="C274" s="17" t="s">
        <v>442</v>
      </c>
      <c r="D274" s="17">
        <v>50</v>
      </c>
      <c r="E274" s="18">
        <v>1195.51</v>
      </c>
      <c r="F274" s="19">
        <v>88</v>
      </c>
      <c r="G274" s="157">
        <v>896</v>
      </c>
      <c r="H274" s="20">
        <f t="shared" si="6"/>
        <v>13.59</v>
      </c>
    </row>
    <row r="275" spans="1:8" x14ac:dyDescent="0.2">
      <c r="A275" s="17" t="s">
        <v>440</v>
      </c>
      <c r="B275" s="17" t="s">
        <v>441</v>
      </c>
      <c r="C275" s="17" t="s">
        <v>442</v>
      </c>
      <c r="D275" s="17">
        <v>100</v>
      </c>
      <c r="E275" s="18">
        <v>1117262.1299999999</v>
      </c>
      <c r="F275" s="19">
        <v>2797</v>
      </c>
      <c r="G275" s="158"/>
      <c r="H275" s="20">
        <f t="shared" si="6"/>
        <v>399.45</v>
      </c>
    </row>
    <row r="276" spans="1:8" x14ac:dyDescent="0.2">
      <c r="A276" s="17" t="s">
        <v>443</v>
      </c>
      <c r="B276" s="17" t="s">
        <v>444</v>
      </c>
      <c r="C276" s="17" t="s">
        <v>445</v>
      </c>
      <c r="D276" s="17">
        <v>50</v>
      </c>
      <c r="E276" s="18">
        <v>492.82</v>
      </c>
      <c r="F276" s="19">
        <v>34</v>
      </c>
      <c r="G276" s="157">
        <v>278</v>
      </c>
      <c r="H276" s="20">
        <f t="shared" si="6"/>
        <v>14.49</v>
      </c>
    </row>
    <row r="277" spans="1:8" x14ac:dyDescent="0.2">
      <c r="A277" s="17" t="s">
        <v>443</v>
      </c>
      <c r="B277" s="17" t="s">
        <v>444</v>
      </c>
      <c r="C277" s="17" t="s">
        <v>445</v>
      </c>
      <c r="D277" s="17">
        <v>100</v>
      </c>
      <c r="E277" s="18">
        <v>1784305.56</v>
      </c>
      <c r="F277" s="19">
        <v>839</v>
      </c>
      <c r="G277" s="158"/>
      <c r="H277" s="20">
        <f t="shared" si="6"/>
        <v>2126.71</v>
      </c>
    </row>
    <row r="278" spans="1:8" x14ac:dyDescent="0.2">
      <c r="A278" s="17" t="s">
        <v>446</v>
      </c>
      <c r="B278" s="17" t="s">
        <v>447</v>
      </c>
      <c r="C278" s="17" t="s">
        <v>448</v>
      </c>
      <c r="D278" s="17">
        <v>50</v>
      </c>
      <c r="E278" s="18">
        <v>10.28</v>
      </c>
      <c r="F278" s="19">
        <v>1</v>
      </c>
      <c r="G278" s="157">
        <v>12</v>
      </c>
      <c r="H278" s="20">
        <f t="shared" si="6"/>
        <v>10.28</v>
      </c>
    </row>
    <row r="279" spans="1:8" x14ac:dyDescent="0.2">
      <c r="A279" s="17" t="s">
        <v>446</v>
      </c>
      <c r="B279" s="17" t="s">
        <v>447</v>
      </c>
      <c r="C279" s="17" t="s">
        <v>448</v>
      </c>
      <c r="D279" s="17">
        <v>100</v>
      </c>
      <c r="E279" s="18">
        <v>748.04</v>
      </c>
      <c r="F279" s="19">
        <v>25</v>
      </c>
      <c r="G279" s="158"/>
      <c r="H279" s="20">
        <f t="shared" si="6"/>
        <v>29.92</v>
      </c>
    </row>
    <row r="280" spans="1:8" x14ac:dyDescent="0.2">
      <c r="A280" s="17" t="s">
        <v>449</v>
      </c>
      <c r="B280" s="17" t="s">
        <v>450</v>
      </c>
      <c r="C280" s="17" t="s">
        <v>451</v>
      </c>
      <c r="D280" s="17">
        <v>50</v>
      </c>
      <c r="E280" s="18">
        <v>81.25</v>
      </c>
      <c r="F280" s="19">
        <v>5</v>
      </c>
      <c r="G280" s="157">
        <v>80</v>
      </c>
      <c r="H280" s="20">
        <f t="shared" si="6"/>
        <v>16.25</v>
      </c>
    </row>
    <row r="281" spans="1:8" x14ac:dyDescent="0.2">
      <c r="A281" s="17" t="s">
        <v>449</v>
      </c>
      <c r="B281" s="17" t="s">
        <v>450</v>
      </c>
      <c r="C281" s="17" t="s">
        <v>451</v>
      </c>
      <c r="D281" s="17">
        <v>100</v>
      </c>
      <c r="E281" s="18">
        <v>54754.86</v>
      </c>
      <c r="F281" s="19">
        <v>93</v>
      </c>
      <c r="G281" s="158"/>
      <c r="H281" s="20">
        <f t="shared" si="6"/>
        <v>588.76</v>
      </c>
    </row>
    <row r="282" spans="1:8" x14ac:dyDescent="0.2">
      <c r="A282" s="17" t="s">
        <v>452</v>
      </c>
      <c r="B282" s="17" t="s">
        <v>453</v>
      </c>
      <c r="C282" s="17" t="s">
        <v>454</v>
      </c>
      <c r="D282" s="17">
        <v>50</v>
      </c>
      <c r="E282" s="18">
        <v>139.88</v>
      </c>
      <c r="F282" s="19">
        <v>12</v>
      </c>
      <c r="G282" s="157">
        <v>18</v>
      </c>
      <c r="H282" s="20">
        <f t="shared" si="6"/>
        <v>11.66</v>
      </c>
    </row>
    <row r="283" spans="1:8" x14ac:dyDescent="0.2">
      <c r="A283" s="17" t="s">
        <v>452</v>
      </c>
      <c r="B283" s="17" t="s">
        <v>453</v>
      </c>
      <c r="C283" s="17" t="s">
        <v>454</v>
      </c>
      <c r="D283" s="17">
        <v>100</v>
      </c>
      <c r="E283" s="18">
        <v>947.54</v>
      </c>
      <c r="F283" s="19">
        <v>35</v>
      </c>
      <c r="G283" s="158"/>
      <c r="H283" s="20">
        <f t="shared" si="6"/>
        <v>27.07</v>
      </c>
    </row>
    <row r="284" spans="1:8" x14ac:dyDescent="0.2">
      <c r="A284" s="17" t="s">
        <v>455</v>
      </c>
      <c r="B284" s="17" t="s">
        <v>456</v>
      </c>
      <c r="C284" s="17" t="s">
        <v>457</v>
      </c>
      <c r="D284" s="17">
        <v>50</v>
      </c>
      <c r="E284" s="18">
        <v>14.44</v>
      </c>
      <c r="F284" s="19">
        <v>1</v>
      </c>
      <c r="G284" s="157">
        <v>13</v>
      </c>
      <c r="H284" s="20">
        <f t="shared" si="6"/>
        <v>14.44</v>
      </c>
    </row>
    <row r="285" spans="1:8" x14ac:dyDescent="0.2">
      <c r="A285" s="17" t="s">
        <v>455</v>
      </c>
      <c r="B285" s="17" t="s">
        <v>456</v>
      </c>
      <c r="C285" s="17" t="s">
        <v>457</v>
      </c>
      <c r="D285" s="17">
        <v>100</v>
      </c>
      <c r="E285" s="18">
        <v>695.94</v>
      </c>
      <c r="F285" s="19">
        <v>63</v>
      </c>
      <c r="G285" s="158"/>
      <c r="H285" s="20">
        <f t="shared" si="6"/>
        <v>11.05</v>
      </c>
    </row>
    <row r="286" spans="1:8" x14ac:dyDescent="0.2">
      <c r="A286" s="17" t="s">
        <v>458</v>
      </c>
      <c r="B286" s="17" t="s">
        <v>459</v>
      </c>
      <c r="C286" s="17" t="s">
        <v>460</v>
      </c>
      <c r="D286" s="17">
        <v>50</v>
      </c>
      <c r="E286" s="18">
        <v>578.80999999999995</v>
      </c>
      <c r="F286" s="19">
        <v>26</v>
      </c>
      <c r="G286" s="157">
        <v>9</v>
      </c>
      <c r="H286" s="20">
        <f t="shared" si="6"/>
        <v>22.26</v>
      </c>
    </row>
    <row r="287" spans="1:8" x14ac:dyDescent="0.2">
      <c r="A287" s="17" t="s">
        <v>458</v>
      </c>
      <c r="B287" s="17" t="s">
        <v>459</v>
      </c>
      <c r="C287" s="17" t="s">
        <v>460</v>
      </c>
      <c r="D287" s="17">
        <v>100</v>
      </c>
      <c r="E287" s="18">
        <v>656.08</v>
      </c>
      <c r="F287" s="19">
        <v>19</v>
      </c>
      <c r="G287" s="158"/>
      <c r="H287" s="20">
        <f t="shared" si="6"/>
        <v>34.53</v>
      </c>
    </row>
    <row r="288" spans="1:8" x14ac:dyDescent="0.2">
      <c r="A288" s="17" t="s">
        <v>461</v>
      </c>
      <c r="B288" s="17" t="s">
        <v>459</v>
      </c>
      <c r="C288" s="17" t="s">
        <v>460</v>
      </c>
      <c r="D288" s="17">
        <v>50</v>
      </c>
      <c r="E288" s="18">
        <v>578.80999999999995</v>
      </c>
      <c r="F288" s="19">
        <v>26</v>
      </c>
      <c r="G288" s="157">
        <v>9</v>
      </c>
      <c r="H288" s="20">
        <f t="shared" si="6"/>
        <v>22.26</v>
      </c>
    </row>
    <row r="289" spans="1:8" x14ac:dyDescent="0.2">
      <c r="A289" s="17" t="s">
        <v>461</v>
      </c>
      <c r="B289" s="17" t="s">
        <v>459</v>
      </c>
      <c r="C289" s="17" t="s">
        <v>460</v>
      </c>
      <c r="D289" s="17">
        <v>100</v>
      </c>
      <c r="E289" s="18">
        <v>656.08</v>
      </c>
      <c r="F289" s="19">
        <v>19</v>
      </c>
      <c r="G289" s="158"/>
      <c r="H289" s="20">
        <f t="shared" si="6"/>
        <v>34.53</v>
      </c>
    </row>
    <row r="290" spans="1:8" x14ac:dyDescent="0.2">
      <c r="A290" s="17" t="s">
        <v>462</v>
      </c>
      <c r="B290" s="17" t="s">
        <v>463</v>
      </c>
      <c r="C290" s="17" t="s">
        <v>464</v>
      </c>
      <c r="D290" s="17">
        <v>50</v>
      </c>
      <c r="E290" s="18">
        <v>3686.73</v>
      </c>
      <c r="F290" s="19">
        <v>209</v>
      </c>
      <c r="G290" s="157">
        <v>1704</v>
      </c>
      <c r="H290" s="20">
        <f t="shared" si="6"/>
        <v>17.64</v>
      </c>
    </row>
    <row r="291" spans="1:8" x14ac:dyDescent="0.2">
      <c r="A291" s="17" t="s">
        <v>462</v>
      </c>
      <c r="B291" s="17" t="s">
        <v>463</v>
      </c>
      <c r="C291" s="17" t="s">
        <v>464</v>
      </c>
      <c r="D291" s="17">
        <v>100</v>
      </c>
      <c r="E291" s="18">
        <v>1098851.19</v>
      </c>
      <c r="F291" s="19">
        <v>4081</v>
      </c>
      <c r="G291" s="158"/>
      <c r="H291" s="20">
        <f t="shared" si="6"/>
        <v>269.26</v>
      </c>
    </row>
    <row r="292" spans="1:8" x14ac:dyDescent="0.2">
      <c r="A292" s="17" t="s">
        <v>465</v>
      </c>
      <c r="B292" s="17" t="s">
        <v>466</v>
      </c>
      <c r="C292" s="17" t="s">
        <v>467</v>
      </c>
      <c r="D292" s="17">
        <v>50</v>
      </c>
      <c r="E292" s="18">
        <v>29.58</v>
      </c>
      <c r="F292" s="19">
        <v>3</v>
      </c>
      <c r="G292" s="157">
        <v>6</v>
      </c>
      <c r="H292" s="20">
        <f t="shared" si="6"/>
        <v>9.86</v>
      </c>
    </row>
    <row r="293" spans="1:8" x14ac:dyDescent="0.2">
      <c r="A293" s="17" t="s">
        <v>465</v>
      </c>
      <c r="B293" s="17" t="s">
        <v>466</v>
      </c>
      <c r="C293" s="17" t="s">
        <v>467</v>
      </c>
      <c r="D293" s="17">
        <v>100</v>
      </c>
      <c r="E293" s="18">
        <v>98.36</v>
      </c>
      <c r="F293" s="19">
        <v>11</v>
      </c>
      <c r="G293" s="158"/>
      <c r="H293" s="20">
        <f t="shared" si="6"/>
        <v>8.94</v>
      </c>
    </row>
    <row r="294" spans="1:8" x14ac:dyDescent="0.2">
      <c r="A294" s="17" t="s">
        <v>468</v>
      </c>
      <c r="B294" s="17" t="s">
        <v>469</v>
      </c>
      <c r="C294" s="17" t="s">
        <v>470</v>
      </c>
      <c r="D294" s="17">
        <v>50</v>
      </c>
      <c r="E294" s="18">
        <v>69.78</v>
      </c>
      <c r="F294" s="19">
        <v>2</v>
      </c>
      <c r="G294" s="157">
        <v>4</v>
      </c>
      <c r="H294" s="20">
        <f t="shared" si="6"/>
        <v>34.89</v>
      </c>
    </row>
    <row r="295" spans="1:8" x14ac:dyDescent="0.2">
      <c r="A295" s="17" t="s">
        <v>468</v>
      </c>
      <c r="B295" s="17" t="s">
        <v>469</v>
      </c>
      <c r="C295" s="17" t="s">
        <v>470</v>
      </c>
      <c r="D295" s="17">
        <v>100</v>
      </c>
      <c r="E295" s="18">
        <v>13.2</v>
      </c>
      <c r="F295" s="19">
        <v>2</v>
      </c>
      <c r="G295" s="158"/>
      <c r="H295" s="20">
        <f t="shared" si="6"/>
        <v>6.6</v>
      </c>
    </row>
    <row r="296" spans="1:8" x14ac:dyDescent="0.2">
      <c r="A296" s="17" t="s">
        <v>471</v>
      </c>
      <c r="B296" s="17" t="s">
        <v>472</v>
      </c>
      <c r="C296" s="17" t="s">
        <v>473</v>
      </c>
      <c r="D296" s="17">
        <v>50</v>
      </c>
      <c r="E296" s="18">
        <v>207.84</v>
      </c>
      <c r="F296" s="19">
        <v>9</v>
      </c>
      <c r="G296" s="157">
        <v>3</v>
      </c>
      <c r="H296" s="20">
        <f t="shared" si="6"/>
        <v>23.09</v>
      </c>
    </row>
    <row r="297" spans="1:8" x14ac:dyDescent="0.2">
      <c r="A297" s="17" t="s">
        <v>471</v>
      </c>
      <c r="B297" s="17" t="s">
        <v>472</v>
      </c>
      <c r="C297" s="17" t="s">
        <v>473</v>
      </c>
      <c r="D297" s="17">
        <v>100</v>
      </c>
      <c r="E297" s="18">
        <v>7.23</v>
      </c>
      <c r="F297" s="19">
        <v>2</v>
      </c>
      <c r="G297" s="158"/>
      <c r="H297" s="20">
        <f t="shared" si="6"/>
        <v>3.62</v>
      </c>
    </row>
    <row r="298" spans="1:8" x14ac:dyDescent="0.2">
      <c r="A298" s="17" t="s">
        <v>474</v>
      </c>
      <c r="B298" s="17" t="s">
        <v>475</v>
      </c>
      <c r="C298" s="17" t="s">
        <v>476</v>
      </c>
      <c r="D298" s="17">
        <v>50</v>
      </c>
      <c r="E298" s="18">
        <v>299.99</v>
      </c>
      <c r="F298" s="19">
        <v>19</v>
      </c>
      <c r="G298" s="157">
        <v>4</v>
      </c>
      <c r="H298" s="20">
        <f t="shared" si="6"/>
        <v>15.79</v>
      </c>
    </row>
    <row r="299" spans="1:8" x14ac:dyDescent="0.2">
      <c r="A299" s="17" t="s">
        <v>474</v>
      </c>
      <c r="B299" s="17" t="s">
        <v>475</v>
      </c>
      <c r="C299" s="17" t="s">
        <v>476</v>
      </c>
      <c r="D299" s="17">
        <v>100</v>
      </c>
      <c r="E299" s="18">
        <v>2.99</v>
      </c>
      <c r="F299" s="19">
        <v>1</v>
      </c>
      <c r="G299" s="158"/>
      <c r="H299" s="20">
        <f t="shared" si="6"/>
        <v>2.99</v>
      </c>
    </row>
    <row r="300" spans="1:8" x14ac:dyDescent="0.2">
      <c r="A300" s="17" t="s">
        <v>477</v>
      </c>
      <c r="B300" s="17" t="s">
        <v>478</v>
      </c>
      <c r="C300" s="17" t="s">
        <v>479</v>
      </c>
      <c r="D300" s="17">
        <v>50</v>
      </c>
      <c r="E300" s="18">
        <v>74.319999999999993</v>
      </c>
      <c r="F300" s="19">
        <v>5</v>
      </c>
      <c r="G300" s="157">
        <v>5</v>
      </c>
      <c r="H300" s="20">
        <f t="shared" si="6"/>
        <v>14.86</v>
      </c>
    </row>
    <row r="301" spans="1:8" x14ac:dyDescent="0.2">
      <c r="A301" s="17" t="s">
        <v>477</v>
      </c>
      <c r="B301" s="17" t="s">
        <v>478</v>
      </c>
      <c r="C301" s="17" t="s">
        <v>479</v>
      </c>
      <c r="D301" s="17">
        <v>100</v>
      </c>
      <c r="E301" s="18">
        <v>81.42</v>
      </c>
      <c r="F301" s="19">
        <v>12</v>
      </c>
      <c r="G301" s="158"/>
      <c r="H301" s="20">
        <f t="shared" si="6"/>
        <v>6.79</v>
      </c>
    </row>
    <row r="302" spans="1:8" x14ac:dyDescent="0.2">
      <c r="A302" s="17" t="s">
        <v>480</v>
      </c>
      <c r="B302" s="17" t="s">
        <v>481</v>
      </c>
      <c r="C302" s="17" t="s">
        <v>482</v>
      </c>
      <c r="D302" s="17">
        <v>50</v>
      </c>
      <c r="E302" s="18">
        <v>1082.6099999999999</v>
      </c>
      <c r="F302" s="19">
        <v>62</v>
      </c>
      <c r="G302" s="157">
        <v>12</v>
      </c>
      <c r="H302" s="20">
        <f t="shared" si="6"/>
        <v>17.46</v>
      </c>
    </row>
    <row r="303" spans="1:8" x14ac:dyDescent="0.2">
      <c r="A303" s="17" t="s">
        <v>480</v>
      </c>
      <c r="B303" s="17" t="s">
        <v>481</v>
      </c>
      <c r="C303" s="17" t="s">
        <v>482</v>
      </c>
      <c r="D303" s="17">
        <v>100</v>
      </c>
      <c r="E303" s="18">
        <v>359.09</v>
      </c>
      <c r="F303" s="19">
        <v>22</v>
      </c>
      <c r="G303" s="158"/>
      <c r="H303" s="20">
        <f t="shared" si="6"/>
        <v>16.32</v>
      </c>
    </row>
    <row r="304" spans="1:8" x14ac:dyDescent="0.2">
      <c r="A304" s="17" t="s">
        <v>483</v>
      </c>
      <c r="B304" s="17" t="s">
        <v>484</v>
      </c>
      <c r="C304" s="17" t="s">
        <v>485</v>
      </c>
      <c r="D304" s="17">
        <v>50</v>
      </c>
      <c r="E304" s="18">
        <v>933.33</v>
      </c>
      <c r="F304" s="19">
        <v>43</v>
      </c>
      <c r="G304" s="157">
        <v>20</v>
      </c>
      <c r="H304" s="20">
        <f t="shared" si="6"/>
        <v>21.71</v>
      </c>
    </row>
    <row r="305" spans="1:8" x14ac:dyDescent="0.2">
      <c r="A305" s="17" t="s">
        <v>483</v>
      </c>
      <c r="B305" s="17" t="s">
        <v>484</v>
      </c>
      <c r="C305" s="17" t="s">
        <v>485</v>
      </c>
      <c r="D305" s="17">
        <v>100</v>
      </c>
      <c r="E305" s="18">
        <v>1698.73</v>
      </c>
      <c r="F305" s="19">
        <v>91</v>
      </c>
      <c r="G305" s="158"/>
      <c r="H305" s="20">
        <f t="shared" si="6"/>
        <v>18.670000000000002</v>
      </c>
    </row>
    <row r="306" spans="1:8" x14ac:dyDescent="0.2">
      <c r="A306" s="17" t="s">
        <v>486</v>
      </c>
      <c r="B306" s="17" t="s">
        <v>487</v>
      </c>
      <c r="C306" s="17" t="s">
        <v>488</v>
      </c>
      <c r="D306" s="17">
        <v>50</v>
      </c>
      <c r="E306" s="18">
        <v>183.52</v>
      </c>
      <c r="F306" s="19">
        <v>7</v>
      </c>
      <c r="G306" s="19">
        <v>1</v>
      </c>
      <c r="H306" s="20">
        <f t="shared" si="6"/>
        <v>26.22</v>
      </c>
    </row>
    <row r="307" spans="1:8" x14ac:dyDescent="0.2">
      <c r="A307" s="17" t="s">
        <v>489</v>
      </c>
      <c r="B307" s="17" t="s">
        <v>490</v>
      </c>
      <c r="C307" s="17" t="s">
        <v>491</v>
      </c>
      <c r="D307" s="17">
        <v>100</v>
      </c>
      <c r="E307" s="18">
        <v>77983.48</v>
      </c>
      <c r="F307" s="19">
        <v>1458</v>
      </c>
      <c r="G307" s="19">
        <v>723</v>
      </c>
      <c r="H307" s="20">
        <f t="shared" si="6"/>
        <v>53.49</v>
      </c>
    </row>
    <row r="308" spans="1:8" x14ac:dyDescent="0.2">
      <c r="A308" s="17" t="s">
        <v>492</v>
      </c>
      <c r="B308" s="17" t="s">
        <v>493</v>
      </c>
      <c r="C308" s="17" t="s">
        <v>494</v>
      </c>
      <c r="D308" s="17">
        <v>50</v>
      </c>
      <c r="E308" s="18">
        <v>157.91999999999999</v>
      </c>
      <c r="F308" s="19">
        <v>16</v>
      </c>
      <c r="G308" s="157">
        <v>176</v>
      </c>
      <c r="H308" s="20">
        <f t="shared" si="6"/>
        <v>9.8699999999999992</v>
      </c>
    </row>
    <row r="309" spans="1:8" x14ac:dyDescent="0.2">
      <c r="A309" s="17" t="s">
        <v>492</v>
      </c>
      <c r="B309" s="17" t="s">
        <v>493</v>
      </c>
      <c r="C309" s="17" t="s">
        <v>494</v>
      </c>
      <c r="D309" s="17">
        <v>100</v>
      </c>
      <c r="E309" s="18">
        <v>10341.33</v>
      </c>
      <c r="F309" s="19">
        <v>471</v>
      </c>
      <c r="G309" s="158"/>
      <c r="H309" s="20">
        <f t="shared" si="6"/>
        <v>21.96</v>
      </c>
    </row>
    <row r="310" spans="1:8" x14ac:dyDescent="0.2">
      <c r="A310" s="17" t="s">
        <v>495</v>
      </c>
      <c r="B310" s="17" t="s">
        <v>496</v>
      </c>
      <c r="C310" s="17" t="s">
        <v>497</v>
      </c>
      <c r="D310" s="17">
        <v>50</v>
      </c>
      <c r="E310" s="18">
        <v>357.81</v>
      </c>
      <c r="F310" s="19">
        <v>27</v>
      </c>
      <c r="G310" s="157">
        <v>858</v>
      </c>
      <c r="H310" s="20">
        <f t="shared" si="6"/>
        <v>13.25</v>
      </c>
    </row>
    <row r="311" spans="1:8" x14ac:dyDescent="0.2">
      <c r="A311" s="17" t="s">
        <v>495</v>
      </c>
      <c r="B311" s="17" t="s">
        <v>496</v>
      </c>
      <c r="C311" s="17" t="s">
        <v>497</v>
      </c>
      <c r="D311" s="17">
        <v>100</v>
      </c>
      <c r="E311" s="18">
        <v>1006388.99</v>
      </c>
      <c r="F311" s="19">
        <v>1920</v>
      </c>
      <c r="G311" s="158"/>
      <c r="H311" s="20">
        <f t="shared" si="6"/>
        <v>524.16</v>
      </c>
    </row>
    <row r="312" spans="1:8" x14ac:dyDescent="0.2">
      <c r="A312" s="17" t="s">
        <v>498</v>
      </c>
      <c r="B312" s="17" t="s">
        <v>499</v>
      </c>
      <c r="C312" s="17" t="s">
        <v>500</v>
      </c>
      <c r="D312" s="17">
        <v>50</v>
      </c>
      <c r="E312" s="18">
        <v>290.02999999999997</v>
      </c>
      <c r="F312" s="19">
        <v>16</v>
      </c>
      <c r="G312" s="157">
        <v>21</v>
      </c>
      <c r="H312" s="20">
        <f t="shared" si="6"/>
        <v>18.13</v>
      </c>
    </row>
    <row r="313" spans="1:8" x14ac:dyDescent="0.2">
      <c r="A313" s="17" t="s">
        <v>498</v>
      </c>
      <c r="B313" s="17" t="s">
        <v>499</v>
      </c>
      <c r="C313" s="17" t="s">
        <v>500</v>
      </c>
      <c r="D313" s="17">
        <v>100</v>
      </c>
      <c r="E313" s="18">
        <v>1876.37</v>
      </c>
      <c r="F313" s="19">
        <v>91</v>
      </c>
      <c r="G313" s="158"/>
      <c r="H313" s="20">
        <f t="shared" si="6"/>
        <v>20.62</v>
      </c>
    </row>
    <row r="314" spans="1:8" x14ac:dyDescent="0.2">
      <c r="A314" s="11" t="s">
        <v>501</v>
      </c>
      <c r="B314" s="12" t="s">
        <v>502</v>
      </c>
      <c r="C314" s="12" t="s">
        <v>503</v>
      </c>
      <c r="D314" s="23" t="s">
        <v>153</v>
      </c>
      <c r="E314" s="24">
        <f>SUM(E315+E316)</f>
        <v>1887982.2799999998</v>
      </c>
      <c r="F314" s="25">
        <f>SUM(F315+F316)</f>
        <v>42768</v>
      </c>
      <c r="G314" s="25">
        <v>16517</v>
      </c>
      <c r="H314" s="24">
        <f t="shared" si="6"/>
        <v>44.14</v>
      </c>
    </row>
    <row r="315" spans="1:8" x14ac:dyDescent="0.2">
      <c r="A315" s="17" t="s">
        <v>501</v>
      </c>
      <c r="B315" s="17" t="s">
        <v>502</v>
      </c>
      <c r="C315" s="17" t="s">
        <v>503</v>
      </c>
      <c r="D315" s="17">
        <v>50</v>
      </c>
      <c r="E315" s="18">
        <v>530.89</v>
      </c>
      <c r="F315" s="19">
        <v>116</v>
      </c>
      <c r="G315" s="157">
        <v>16517</v>
      </c>
      <c r="H315" s="20">
        <f t="shared" si="6"/>
        <v>4.58</v>
      </c>
    </row>
    <row r="316" spans="1:8" x14ac:dyDescent="0.2">
      <c r="A316" s="17" t="s">
        <v>501</v>
      </c>
      <c r="B316" s="17" t="s">
        <v>502</v>
      </c>
      <c r="C316" s="17" t="s">
        <v>503</v>
      </c>
      <c r="D316" s="17">
        <v>100</v>
      </c>
      <c r="E316" s="18">
        <v>1887451.39</v>
      </c>
      <c r="F316" s="19">
        <v>42652</v>
      </c>
      <c r="G316" s="158"/>
      <c r="H316" s="20">
        <f t="shared" si="6"/>
        <v>44.25</v>
      </c>
    </row>
    <row r="317" spans="1:8" x14ac:dyDescent="0.2">
      <c r="A317" s="17" t="s">
        <v>504</v>
      </c>
      <c r="B317" s="17" t="s">
        <v>505</v>
      </c>
      <c r="C317" s="17" t="s">
        <v>506</v>
      </c>
      <c r="D317" s="17">
        <v>50</v>
      </c>
      <c r="E317" s="18">
        <v>530.89</v>
      </c>
      <c r="F317" s="19">
        <v>116</v>
      </c>
      <c r="G317" s="157">
        <v>41</v>
      </c>
      <c r="H317" s="20">
        <f t="shared" si="6"/>
        <v>4.58</v>
      </c>
    </row>
    <row r="318" spans="1:8" x14ac:dyDescent="0.2">
      <c r="A318" s="17" t="s">
        <v>504</v>
      </c>
      <c r="B318" s="17" t="s">
        <v>505</v>
      </c>
      <c r="C318" s="17" t="s">
        <v>506</v>
      </c>
      <c r="D318" s="17">
        <v>100</v>
      </c>
      <c r="E318" s="18">
        <v>65.45</v>
      </c>
      <c r="F318" s="19">
        <v>7</v>
      </c>
      <c r="G318" s="158"/>
      <c r="H318" s="20">
        <f t="shared" si="6"/>
        <v>9.35</v>
      </c>
    </row>
    <row r="319" spans="1:8" x14ac:dyDescent="0.2">
      <c r="A319" s="17" t="s">
        <v>507</v>
      </c>
      <c r="B319" s="17" t="s">
        <v>508</v>
      </c>
      <c r="C319" s="17" t="s">
        <v>509</v>
      </c>
      <c r="D319" s="17">
        <v>50</v>
      </c>
      <c r="E319" s="18">
        <v>530.89</v>
      </c>
      <c r="F319" s="19">
        <v>116</v>
      </c>
      <c r="G319" s="157">
        <v>41</v>
      </c>
      <c r="H319" s="20">
        <f t="shared" si="6"/>
        <v>4.58</v>
      </c>
    </row>
    <row r="320" spans="1:8" x14ac:dyDescent="0.2">
      <c r="A320" s="17" t="s">
        <v>507</v>
      </c>
      <c r="B320" s="17" t="s">
        <v>508</v>
      </c>
      <c r="C320" s="17" t="s">
        <v>509</v>
      </c>
      <c r="D320" s="17">
        <v>100</v>
      </c>
      <c r="E320" s="18">
        <v>65.45</v>
      </c>
      <c r="F320" s="19">
        <v>7</v>
      </c>
      <c r="G320" s="158"/>
      <c r="H320" s="20">
        <f t="shared" si="6"/>
        <v>9.35</v>
      </c>
    </row>
    <row r="321" spans="1:8" x14ac:dyDescent="0.2">
      <c r="A321" s="17" t="s">
        <v>510</v>
      </c>
      <c r="B321" s="17" t="s">
        <v>511</v>
      </c>
      <c r="C321" s="17" t="s">
        <v>512</v>
      </c>
      <c r="D321" s="17">
        <v>100</v>
      </c>
      <c r="E321" s="18">
        <v>146521.84</v>
      </c>
      <c r="F321" s="19">
        <v>8428</v>
      </c>
      <c r="G321" s="19">
        <v>4971</v>
      </c>
      <c r="H321" s="20">
        <f t="shared" si="6"/>
        <v>17.39</v>
      </c>
    </row>
    <row r="322" spans="1:8" x14ac:dyDescent="0.2">
      <c r="A322" s="17" t="s">
        <v>513</v>
      </c>
      <c r="B322" s="17" t="s">
        <v>514</v>
      </c>
      <c r="C322" s="17" t="s">
        <v>515</v>
      </c>
      <c r="D322" s="17">
        <v>100</v>
      </c>
      <c r="E322" s="18">
        <v>146214.99</v>
      </c>
      <c r="F322" s="19">
        <v>8373</v>
      </c>
      <c r="G322" s="19">
        <v>4928</v>
      </c>
      <c r="H322" s="20">
        <f t="shared" si="6"/>
        <v>17.46</v>
      </c>
    </row>
    <row r="323" spans="1:8" x14ac:dyDescent="0.2">
      <c r="A323" s="17" t="s">
        <v>516</v>
      </c>
      <c r="B323" s="17" t="s">
        <v>517</v>
      </c>
      <c r="C323" s="17" t="s">
        <v>518</v>
      </c>
      <c r="D323" s="17">
        <v>100</v>
      </c>
      <c r="E323" s="18">
        <v>306.85000000000002</v>
      </c>
      <c r="F323" s="19">
        <v>55</v>
      </c>
      <c r="G323" s="19">
        <v>50</v>
      </c>
      <c r="H323" s="20">
        <f t="shared" si="6"/>
        <v>5.58</v>
      </c>
    </row>
    <row r="324" spans="1:8" x14ac:dyDescent="0.2">
      <c r="A324" s="17" t="s">
        <v>519</v>
      </c>
      <c r="B324" s="17" t="s">
        <v>520</v>
      </c>
      <c r="C324" s="17" t="s">
        <v>521</v>
      </c>
      <c r="D324" s="17">
        <v>100</v>
      </c>
      <c r="E324" s="18">
        <v>1582088.21</v>
      </c>
      <c r="F324" s="19">
        <v>34067</v>
      </c>
      <c r="G324" s="19">
        <v>11513</v>
      </c>
      <c r="H324" s="20">
        <f t="shared" si="6"/>
        <v>46.44</v>
      </c>
    </row>
    <row r="325" spans="1:8" x14ac:dyDescent="0.2">
      <c r="A325" s="17" t="s">
        <v>522</v>
      </c>
      <c r="B325" s="17" t="s">
        <v>523</v>
      </c>
      <c r="C325" s="17" t="s">
        <v>521</v>
      </c>
      <c r="D325" s="17">
        <v>100</v>
      </c>
      <c r="E325" s="18">
        <v>1582088.21</v>
      </c>
      <c r="F325" s="19">
        <v>34067</v>
      </c>
      <c r="G325" s="19">
        <v>11513</v>
      </c>
      <c r="H325" s="20">
        <f t="shared" si="6"/>
        <v>46.44</v>
      </c>
    </row>
    <row r="326" spans="1:8" x14ac:dyDescent="0.2">
      <c r="A326" s="17" t="s">
        <v>524</v>
      </c>
      <c r="B326" s="17" t="s">
        <v>525</v>
      </c>
      <c r="C326" s="17" t="s">
        <v>526</v>
      </c>
      <c r="D326" s="17">
        <v>100</v>
      </c>
      <c r="E326" s="18">
        <v>158775.89000000001</v>
      </c>
      <c r="F326" s="19">
        <v>150</v>
      </c>
      <c r="G326" s="19">
        <v>39</v>
      </c>
      <c r="H326" s="20">
        <f t="shared" ref="H326:H389" si="7">ROUND(E326/F326,2)</f>
        <v>1058.51</v>
      </c>
    </row>
    <row r="327" spans="1:8" x14ac:dyDescent="0.2">
      <c r="A327" s="17" t="s">
        <v>527</v>
      </c>
      <c r="B327" s="17" t="s">
        <v>528</v>
      </c>
      <c r="C327" s="17" t="s">
        <v>526</v>
      </c>
      <c r="D327" s="17">
        <v>100</v>
      </c>
      <c r="E327" s="18">
        <v>158775.89000000001</v>
      </c>
      <c r="F327" s="19">
        <v>150</v>
      </c>
      <c r="G327" s="19">
        <v>39</v>
      </c>
      <c r="H327" s="20">
        <f t="shared" si="7"/>
        <v>1058.51</v>
      </c>
    </row>
    <row r="328" spans="1:8" ht="25.5" x14ac:dyDescent="0.2">
      <c r="A328" s="11" t="s">
        <v>529</v>
      </c>
      <c r="B328" s="12" t="s">
        <v>530</v>
      </c>
      <c r="C328" s="12" t="s">
        <v>531</v>
      </c>
      <c r="D328" s="23" t="s">
        <v>66</v>
      </c>
      <c r="E328" s="24">
        <f>SUM(E329+E330+E331)</f>
        <v>6174402.4200000009</v>
      </c>
      <c r="F328" s="25">
        <f>SUM(F329+F330+F331)</f>
        <v>374427</v>
      </c>
      <c r="G328" s="25">
        <v>108831</v>
      </c>
      <c r="H328" s="24">
        <f t="shared" si="7"/>
        <v>16.489999999999998</v>
      </c>
    </row>
    <row r="329" spans="1:8" x14ac:dyDescent="0.2">
      <c r="A329" s="17" t="s">
        <v>529</v>
      </c>
      <c r="B329" s="17" t="s">
        <v>530</v>
      </c>
      <c r="C329" s="17" t="s">
        <v>531</v>
      </c>
      <c r="D329" s="17">
        <v>50</v>
      </c>
      <c r="E329" s="18">
        <v>1082124.28</v>
      </c>
      <c r="F329" s="19">
        <v>55798</v>
      </c>
      <c r="G329" s="157">
        <v>108831</v>
      </c>
      <c r="H329" s="20">
        <f t="shared" si="7"/>
        <v>19.39</v>
      </c>
    </row>
    <row r="330" spans="1:8" x14ac:dyDescent="0.2">
      <c r="A330" s="17" t="s">
        <v>529</v>
      </c>
      <c r="B330" s="17" t="s">
        <v>530</v>
      </c>
      <c r="C330" s="17" t="s">
        <v>531</v>
      </c>
      <c r="D330" s="17">
        <v>75</v>
      </c>
      <c r="E330" s="18">
        <v>4219066.8600000003</v>
      </c>
      <c r="F330" s="19">
        <v>213920</v>
      </c>
      <c r="G330" s="168"/>
      <c r="H330" s="20">
        <f t="shared" si="7"/>
        <v>19.72</v>
      </c>
    </row>
    <row r="331" spans="1:8" x14ac:dyDescent="0.2">
      <c r="A331" s="17" t="s">
        <v>529</v>
      </c>
      <c r="B331" s="17" t="s">
        <v>530</v>
      </c>
      <c r="C331" s="17" t="s">
        <v>531</v>
      </c>
      <c r="D331" s="17">
        <v>100</v>
      </c>
      <c r="E331" s="18">
        <v>873211.28</v>
      </c>
      <c r="F331" s="19">
        <v>104709</v>
      </c>
      <c r="G331" s="158"/>
      <c r="H331" s="20">
        <f t="shared" si="7"/>
        <v>8.34</v>
      </c>
    </row>
    <row r="332" spans="1:8" x14ac:dyDescent="0.2">
      <c r="A332" s="17" t="s">
        <v>532</v>
      </c>
      <c r="B332" s="17" t="s">
        <v>533</v>
      </c>
      <c r="C332" s="17" t="s">
        <v>534</v>
      </c>
      <c r="D332" s="17">
        <v>100</v>
      </c>
      <c r="E332" s="18">
        <v>7628.5</v>
      </c>
      <c r="F332" s="19">
        <v>1564</v>
      </c>
      <c r="G332" s="19">
        <v>1293</v>
      </c>
      <c r="H332" s="20">
        <f t="shared" si="7"/>
        <v>4.88</v>
      </c>
    </row>
    <row r="333" spans="1:8" x14ac:dyDescent="0.2">
      <c r="A333" s="17" t="s">
        <v>535</v>
      </c>
      <c r="B333" s="17" t="s">
        <v>536</v>
      </c>
      <c r="C333" s="17" t="s">
        <v>537</v>
      </c>
      <c r="D333" s="17">
        <v>100</v>
      </c>
      <c r="E333" s="18">
        <v>54196.72</v>
      </c>
      <c r="F333" s="19">
        <v>11403</v>
      </c>
      <c r="G333" s="19">
        <v>9185</v>
      </c>
      <c r="H333" s="20">
        <f t="shared" si="7"/>
        <v>4.75</v>
      </c>
    </row>
    <row r="334" spans="1:8" x14ac:dyDescent="0.2">
      <c r="A334" s="17" t="s">
        <v>538</v>
      </c>
      <c r="B334" s="17" t="s">
        <v>539</v>
      </c>
      <c r="C334" s="17" t="s">
        <v>540</v>
      </c>
      <c r="D334" s="17">
        <v>100</v>
      </c>
      <c r="E334" s="18">
        <v>8331.4500000000007</v>
      </c>
      <c r="F334" s="19">
        <v>1717</v>
      </c>
      <c r="G334" s="19">
        <v>1404</v>
      </c>
      <c r="H334" s="20">
        <f t="shared" si="7"/>
        <v>4.8499999999999996</v>
      </c>
    </row>
    <row r="335" spans="1:8" x14ac:dyDescent="0.2">
      <c r="A335" s="17" t="s">
        <v>541</v>
      </c>
      <c r="B335" s="17" t="s">
        <v>542</v>
      </c>
      <c r="C335" s="17" t="s">
        <v>543</v>
      </c>
      <c r="D335" s="17">
        <v>100</v>
      </c>
      <c r="E335" s="18">
        <v>109934.21</v>
      </c>
      <c r="F335" s="19">
        <v>22390</v>
      </c>
      <c r="G335" s="19">
        <v>17417</v>
      </c>
      <c r="H335" s="20">
        <f t="shared" si="7"/>
        <v>4.91</v>
      </c>
    </row>
    <row r="336" spans="1:8" x14ac:dyDescent="0.2">
      <c r="A336" s="17" t="s">
        <v>544</v>
      </c>
      <c r="B336" s="17" t="s">
        <v>545</v>
      </c>
      <c r="C336" s="17" t="s">
        <v>546</v>
      </c>
      <c r="D336" s="17">
        <v>100</v>
      </c>
      <c r="E336" s="18">
        <v>1285.95</v>
      </c>
      <c r="F336" s="19">
        <v>228</v>
      </c>
      <c r="G336" s="19">
        <v>213</v>
      </c>
      <c r="H336" s="20">
        <f t="shared" si="7"/>
        <v>5.64</v>
      </c>
    </row>
    <row r="337" spans="1:8" x14ac:dyDescent="0.2">
      <c r="A337" s="17" t="s">
        <v>547</v>
      </c>
      <c r="B337" s="17" t="s">
        <v>548</v>
      </c>
      <c r="C337" s="17" t="s">
        <v>549</v>
      </c>
      <c r="D337" s="17">
        <v>100</v>
      </c>
      <c r="E337" s="18">
        <v>138.84</v>
      </c>
      <c r="F337" s="19">
        <v>17</v>
      </c>
      <c r="G337" s="19">
        <v>17</v>
      </c>
      <c r="H337" s="20">
        <f t="shared" si="7"/>
        <v>8.17</v>
      </c>
    </row>
    <row r="338" spans="1:8" x14ac:dyDescent="0.2">
      <c r="A338" s="17" t="s">
        <v>550</v>
      </c>
      <c r="B338" s="17" t="s">
        <v>551</v>
      </c>
      <c r="C338" s="17" t="s">
        <v>552</v>
      </c>
      <c r="D338" s="17">
        <v>100</v>
      </c>
      <c r="E338" s="18">
        <v>1394.81</v>
      </c>
      <c r="F338" s="19">
        <v>176</v>
      </c>
      <c r="G338" s="19">
        <v>156</v>
      </c>
      <c r="H338" s="20">
        <f t="shared" si="7"/>
        <v>7.93</v>
      </c>
    </row>
    <row r="339" spans="1:8" x14ac:dyDescent="0.2">
      <c r="A339" s="17" t="s">
        <v>553</v>
      </c>
      <c r="B339" s="17" t="s">
        <v>554</v>
      </c>
      <c r="C339" s="17" t="s">
        <v>555</v>
      </c>
      <c r="D339" s="17">
        <v>100</v>
      </c>
      <c r="E339" s="18">
        <v>123.44</v>
      </c>
      <c r="F339" s="19">
        <v>12</v>
      </c>
      <c r="G339" s="19">
        <v>12</v>
      </c>
      <c r="H339" s="20">
        <f t="shared" si="7"/>
        <v>10.29</v>
      </c>
    </row>
    <row r="340" spans="1:8" x14ac:dyDescent="0.2">
      <c r="A340" s="17" t="s">
        <v>556</v>
      </c>
      <c r="B340" s="17" t="s">
        <v>557</v>
      </c>
      <c r="C340" s="17" t="s">
        <v>558</v>
      </c>
      <c r="D340" s="17">
        <v>100</v>
      </c>
      <c r="E340" s="18">
        <v>22835.08</v>
      </c>
      <c r="F340" s="19">
        <v>3141</v>
      </c>
      <c r="G340" s="19">
        <v>2619</v>
      </c>
      <c r="H340" s="20">
        <f t="shared" si="7"/>
        <v>7.27</v>
      </c>
    </row>
    <row r="341" spans="1:8" x14ac:dyDescent="0.2">
      <c r="A341" s="17" t="s">
        <v>559</v>
      </c>
      <c r="B341" s="17" t="s">
        <v>560</v>
      </c>
      <c r="C341" s="17" t="s">
        <v>561</v>
      </c>
      <c r="D341" s="17">
        <v>100</v>
      </c>
      <c r="E341" s="18">
        <v>92037.82</v>
      </c>
      <c r="F341" s="19">
        <v>16260</v>
      </c>
      <c r="G341" s="19">
        <v>13074</v>
      </c>
      <c r="H341" s="20">
        <f t="shared" si="7"/>
        <v>5.66</v>
      </c>
    </row>
    <row r="342" spans="1:8" x14ac:dyDescent="0.2">
      <c r="A342" s="17" t="s">
        <v>562</v>
      </c>
      <c r="B342" s="17" t="s">
        <v>563</v>
      </c>
      <c r="C342" s="17" t="s">
        <v>564</v>
      </c>
      <c r="D342" s="17">
        <v>50</v>
      </c>
      <c r="E342" s="18">
        <v>1073472.2</v>
      </c>
      <c r="F342" s="19">
        <v>54535</v>
      </c>
      <c r="G342" s="157">
        <v>10560</v>
      </c>
      <c r="H342" s="20">
        <f t="shared" si="7"/>
        <v>19.68</v>
      </c>
    </row>
    <row r="343" spans="1:8" x14ac:dyDescent="0.2">
      <c r="A343" s="17" t="s">
        <v>562</v>
      </c>
      <c r="B343" s="17" t="s">
        <v>563</v>
      </c>
      <c r="C343" s="17" t="s">
        <v>564</v>
      </c>
      <c r="D343" s="17">
        <v>100</v>
      </c>
      <c r="E343" s="18">
        <v>3035.09</v>
      </c>
      <c r="F343" s="19">
        <v>246</v>
      </c>
      <c r="G343" s="158"/>
      <c r="H343" s="20">
        <f t="shared" si="7"/>
        <v>12.34</v>
      </c>
    </row>
    <row r="344" spans="1:8" x14ac:dyDescent="0.2">
      <c r="A344" s="17" t="s">
        <v>565</v>
      </c>
      <c r="B344" s="17" t="s">
        <v>566</v>
      </c>
      <c r="C344" s="17" t="s">
        <v>567</v>
      </c>
      <c r="D344" s="17">
        <v>50</v>
      </c>
      <c r="E344" s="18">
        <v>7663.51</v>
      </c>
      <c r="F344" s="19">
        <v>1072</v>
      </c>
      <c r="G344" s="157">
        <v>63558</v>
      </c>
      <c r="H344" s="20">
        <f t="shared" si="7"/>
        <v>7.15</v>
      </c>
    </row>
    <row r="345" spans="1:8" x14ac:dyDescent="0.2">
      <c r="A345" s="17" t="s">
        <v>565</v>
      </c>
      <c r="B345" s="17" t="s">
        <v>566</v>
      </c>
      <c r="C345" s="17" t="s">
        <v>567</v>
      </c>
      <c r="D345" s="17">
        <v>75</v>
      </c>
      <c r="E345" s="18">
        <v>4219066.8600000003</v>
      </c>
      <c r="F345" s="19">
        <v>213920</v>
      </c>
      <c r="G345" s="168"/>
      <c r="H345" s="20">
        <f t="shared" si="7"/>
        <v>19.72</v>
      </c>
    </row>
    <row r="346" spans="1:8" x14ac:dyDescent="0.2">
      <c r="A346" s="17" t="s">
        <v>565</v>
      </c>
      <c r="B346" s="17" t="s">
        <v>566</v>
      </c>
      <c r="C346" s="17" t="s">
        <v>567</v>
      </c>
      <c r="D346" s="17">
        <v>100</v>
      </c>
      <c r="E346" s="18">
        <v>533459.64</v>
      </c>
      <c r="F346" s="19">
        <v>46741</v>
      </c>
      <c r="G346" s="158"/>
      <c r="H346" s="20">
        <f t="shared" si="7"/>
        <v>11.41</v>
      </c>
    </row>
    <row r="347" spans="1:8" x14ac:dyDescent="0.2">
      <c r="A347" s="17" t="s">
        <v>568</v>
      </c>
      <c r="B347" s="17" t="s">
        <v>569</v>
      </c>
      <c r="C347" s="17" t="s">
        <v>570</v>
      </c>
      <c r="D347" s="17">
        <v>50</v>
      </c>
      <c r="E347" s="18">
        <v>515.33000000000004</v>
      </c>
      <c r="F347" s="19">
        <v>129</v>
      </c>
      <c r="G347" s="157">
        <v>78</v>
      </c>
      <c r="H347" s="20">
        <f t="shared" si="7"/>
        <v>3.99</v>
      </c>
    </row>
    <row r="348" spans="1:8" x14ac:dyDescent="0.2">
      <c r="A348" s="17" t="s">
        <v>568</v>
      </c>
      <c r="B348" s="17" t="s">
        <v>569</v>
      </c>
      <c r="C348" s="17" t="s">
        <v>570</v>
      </c>
      <c r="D348" s="17">
        <v>100</v>
      </c>
      <c r="E348" s="18">
        <v>3.62</v>
      </c>
      <c r="F348" s="19">
        <v>1</v>
      </c>
      <c r="G348" s="158"/>
      <c r="H348" s="20">
        <f t="shared" si="7"/>
        <v>3.62</v>
      </c>
    </row>
    <row r="349" spans="1:8" x14ac:dyDescent="0.2">
      <c r="A349" s="17" t="s">
        <v>571</v>
      </c>
      <c r="B349" s="17" t="s">
        <v>572</v>
      </c>
      <c r="C349" s="17" t="s">
        <v>573</v>
      </c>
      <c r="D349" s="17">
        <v>100</v>
      </c>
      <c r="E349" s="18">
        <v>1500.02</v>
      </c>
      <c r="F349" s="19">
        <v>127</v>
      </c>
      <c r="G349" s="19">
        <v>43</v>
      </c>
      <c r="H349" s="20">
        <f t="shared" si="7"/>
        <v>11.81</v>
      </c>
    </row>
    <row r="350" spans="1:8" x14ac:dyDescent="0.2">
      <c r="A350" s="17" t="s">
        <v>574</v>
      </c>
      <c r="B350" s="17" t="s">
        <v>575</v>
      </c>
      <c r="C350" s="17" t="s">
        <v>576</v>
      </c>
      <c r="D350" s="17">
        <v>100</v>
      </c>
      <c r="E350" s="18">
        <v>37306.089999999997</v>
      </c>
      <c r="F350" s="19">
        <v>686</v>
      </c>
      <c r="G350" s="19">
        <v>148</v>
      </c>
      <c r="H350" s="20">
        <f t="shared" si="7"/>
        <v>54.38</v>
      </c>
    </row>
    <row r="351" spans="1:8" x14ac:dyDescent="0.2">
      <c r="A351" s="17" t="s">
        <v>577</v>
      </c>
      <c r="B351" s="17" t="s">
        <v>578</v>
      </c>
      <c r="C351" s="17" t="s">
        <v>579</v>
      </c>
      <c r="D351" s="17">
        <v>50</v>
      </c>
      <c r="E351" s="18">
        <v>473.24</v>
      </c>
      <c r="F351" s="19">
        <v>62</v>
      </c>
      <c r="G351" s="19">
        <v>17</v>
      </c>
      <c r="H351" s="20">
        <f t="shared" si="7"/>
        <v>7.63</v>
      </c>
    </row>
    <row r="352" spans="1:8" ht="25.5" x14ac:dyDescent="0.2">
      <c r="A352" s="11" t="s">
        <v>580</v>
      </c>
      <c r="B352" s="12" t="s">
        <v>581</v>
      </c>
      <c r="C352" s="12" t="s">
        <v>582</v>
      </c>
      <c r="D352" s="23" t="s">
        <v>66</v>
      </c>
      <c r="E352" s="24">
        <f>SUM(E353+E354+E355)</f>
        <v>32067225.780000001</v>
      </c>
      <c r="F352" s="25">
        <f>SUM(F353+F354+F355)</f>
        <v>1160845</v>
      </c>
      <c r="G352" s="25">
        <v>189934</v>
      </c>
      <c r="H352" s="24">
        <f t="shared" si="7"/>
        <v>27.62</v>
      </c>
    </row>
    <row r="353" spans="1:15" x14ac:dyDescent="0.2">
      <c r="A353" s="17" t="s">
        <v>580</v>
      </c>
      <c r="B353" s="17" t="s">
        <v>581</v>
      </c>
      <c r="C353" s="17" t="s">
        <v>582</v>
      </c>
      <c r="D353" s="17">
        <v>50</v>
      </c>
      <c r="E353" s="18">
        <v>1174877.3999999999</v>
      </c>
      <c r="F353" s="19">
        <v>294986</v>
      </c>
      <c r="G353" s="157">
        <v>189934</v>
      </c>
      <c r="H353" s="20">
        <f t="shared" si="7"/>
        <v>3.98</v>
      </c>
      <c r="J353" s="26"/>
      <c r="K353" s="26"/>
      <c r="L353" s="26"/>
      <c r="M353" s="26"/>
      <c r="N353" s="26"/>
      <c r="O353" s="26"/>
    </row>
    <row r="354" spans="1:15" x14ac:dyDescent="0.2">
      <c r="A354" s="17" t="s">
        <v>580</v>
      </c>
      <c r="B354" s="17" t="s">
        <v>581</v>
      </c>
      <c r="C354" s="17" t="s">
        <v>582</v>
      </c>
      <c r="D354" s="17">
        <v>75</v>
      </c>
      <c r="E354" s="18">
        <v>1604708.06</v>
      </c>
      <c r="F354" s="19">
        <v>253588</v>
      </c>
      <c r="G354" s="168"/>
      <c r="H354" s="20">
        <f t="shared" si="7"/>
        <v>6.33</v>
      </c>
    </row>
    <row r="355" spans="1:15" x14ac:dyDescent="0.2">
      <c r="A355" s="17" t="s">
        <v>580</v>
      </c>
      <c r="B355" s="17" t="s">
        <v>581</v>
      </c>
      <c r="C355" s="17" t="s">
        <v>582</v>
      </c>
      <c r="D355" s="17">
        <v>100</v>
      </c>
      <c r="E355" s="18">
        <f>29287852.27-211.95</f>
        <v>29287640.32</v>
      </c>
      <c r="F355" s="19">
        <f>612272-1</f>
        <v>612271</v>
      </c>
      <c r="G355" s="158"/>
      <c r="H355" s="20">
        <f t="shared" si="7"/>
        <v>47.83</v>
      </c>
    </row>
    <row r="356" spans="1:15" x14ac:dyDescent="0.2">
      <c r="A356" s="17" t="s">
        <v>583</v>
      </c>
      <c r="B356" s="17" t="s">
        <v>584</v>
      </c>
      <c r="C356" s="17" t="s">
        <v>585</v>
      </c>
      <c r="D356" s="17">
        <v>75</v>
      </c>
      <c r="E356" s="18">
        <v>412115.19</v>
      </c>
      <c r="F356" s="19">
        <v>181281</v>
      </c>
      <c r="G356" s="157">
        <v>58122</v>
      </c>
      <c r="H356" s="20">
        <f t="shared" si="7"/>
        <v>2.27</v>
      </c>
    </row>
    <row r="357" spans="1:15" x14ac:dyDescent="0.2">
      <c r="A357" s="17" t="s">
        <v>583</v>
      </c>
      <c r="B357" s="17" t="s">
        <v>584</v>
      </c>
      <c r="C357" s="17" t="s">
        <v>585</v>
      </c>
      <c r="D357" s="17">
        <v>100</v>
      </c>
      <c r="E357" s="18">
        <v>3193.37</v>
      </c>
      <c r="F357" s="19">
        <v>1493</v>
      </c>
      <c r="G357" s="158"/>
      <c r="H357" s="20">
        <f t="shared" si="7"/>
        <v>2.14</v>
      </c>
    </row>
    <row r="358" spans="1:15" x14ac:dyDescent="0.2">
      <c r="A358" s="17" t="s">
        <v>586</v>
      </c>
      <c r="B358" s="17" t="s">
        <v>587</v>
      </c>
      <c r="C358" s="17" t="s">
        <v>588</v>
      </c>
      <c r="D358" s="17">
        <v>50</v>
      </c>
      <c r="E358" s="18">
        <v>130436.69</v>
      </c>
      <c r="F358" s="19">
        <v>32076</v>
      </c>
      <c r="G358" s="157">
        <v>11491</v>
      </c>
      <c r="H358" s="20">
        <f t="shared" si="7"/>
        <v>4.07</v>
      </c>
    </row>
    <row r="359" spans="1:15" x14ac:dyDescent="0.2">
      <c r="A359" s="17" t="s">
        <v>586</v>
      </c>
      <c r="B359" s="17" t="s">
        <v>587</v>
      </c>
      <c r="C359" s="17" t="s">
        <v>588</v>
      </c>
      <c r="D359" s="17">
        <v>100</v>
      </c>
      <c r="E359" s="18">
        <v>1225.9100000000001</v>
      </c>
      <c r="F359" s="19">
        <v>151</v>
      </c>
      <c r="G359" s="158"/>
      <c r="H359" s="20">
        <f t="shared" si="7"/>
        <v>8.1199999999999992</v>
      </c>
    </row>
    <row r="360" spans="1:15" x14ac:dyDescent="0.2">
      <c r="A360" s="17" t="s">
        <v>589</v>
      </c>
      <c r="B360" s="17" t="s">
        <v>590</v>
      </c>
      <c r="C360" s="17" t="s">
        <v>591</v>
      </c>
      <c r="D360" s="17">
        <v>50</v>
      </c>
      <c r="E360" s="18">
        <v>9119.48</v>
      </c>
      <c r="F360" s="19">
        <v>474</v>
      </c>
      <c r="G360" s="157">
        <v>8332</v>
      </c>
      <c r="H360" s="20">
        <f t="shared" si="7"/>
        <v>19.239999999999998</v>
      </c>
    </row>
    <row r="361" spans="1:15" x14ac:dyDescent="0.2">
      <c r="A361" s="17" t="s">
        <v>589</v>
      </c>
      <c r="B361" s="17" t="s">
        <v>590</v>
      </c>
      <c r="C361" s="17" t="s">
        <v>591</v>
      </c>
      <c r="D361" s="17">
        <v>75</v>
      </c>
      <c r="E361" s="18">
        <v>416279.79</v>
      </c>
      <c r="F361" s="19">
        <v>18634</v>
      </c>
      <c r="G361" s="168"/>
      <c r="H361" s="20">
        <f t="shared" si="7"/>
        <v>22.34</v>
      </c>
    </row>
    <row r="362" spans="1:15" x14ac:dyDescent="0.2">
      <c r="A362" s="17" t="s">
        <v>589</v>
      </c>
      <c r="B362" s="17" t="s">
        <v>590</v>
      </c>
      <c r="C362" s="17" t="s">
        <v>591</v>
      </c>
      <c r="D362" s="17">
        <v>100</v>
      </c>
      <c r="E362" s="18">
        <v>3720599.5</v>
      </c>
      <c r="F362" s="19">
        <v>46583</v>
      </c>
      <c r="G362" s="158"/>
      <c r="H362" s="20">
        <f t="shared" si="7"/>
        <v>79.87</v>
      </c>
    </row>
    <row r="363" spans="1:15" x14ac:dyDescent="0.2">
      <c r="A363" s="17" t="s">
        <v>592</v>
      </c>
      <c r="B363" s="17" t="s">
        <v>593</v>
      </c>
      <c r="C363" s="17" t="s">
        <v>594</v>
      </c>
      <c r="D363" s="17">
        <v>50</v>
      </c>
      <c r="E363" s="18">
        <v>422627.83</v>
      </c>
      <c r="F363" s="19">
        <v>65510</v>
      </c>
      <c r="G363" s="157">
        <v>93026</v>
      </c>
      <c r="H363" s="20">
        <f t="shared" si="7"/>
        <v>6.45</v>
      </c>
    </row>
    <row r="364" spans="1:15" x14ac:dyDescent="0.2">
      <c r="A364" s="17" t="s">
        <v>592</v>
      </c>
      <c r="B364" s="17" t="s">
        <v>593</v>
      </c>
      <c r="C364" s="17" t="s">
        <v>594</v>
      </c>
      <c r="D364" s="17">
        <v>75</v>
      </c>
      <c r="E364" s="18">
        <v>576006.85</v>
      </c>
      <c r="F364" s="19">
        <v>35687</v>
      </c>
      <c r="G364" s="168"/>
      <c r="H364" s="20">
        <f t="shared" si="7"/>
        <v>16.14</v>
      </c>
    </row>
    <row r="365" spans="1:15" x14ac:dyDescent="0.2">
      <c r="A365" s="17" t="s">
        <v>592</v>
      </c>
      <c r="B365" s="17" t="s">
        <v>593</v>
      </c>
      <c r="C365" s="17" t="s">
        <v>594</v>
      </c>
      <c r="D365" s="17">
        <v>100</v>
      </c>
      <c r="E365" s="18">
        <f>23055061.67-211.95</f>
        <v>23054849.720000003</v>
      </c>
      <c r="F365" s="19">
        <f>556393-1</f>
        <v>556392</v>
      </c>
      <c r="G365" s="158"/>
      <c r="H365" s="20">
        <f t="shared" si="7"/>
        <v>41.44</v>
      </c>
    </row>
    <row r="366" spans="1:15" x14ac:dyDescent="0.2">
      <c r="A366" s="17" t="s">
        <v>595</v>
      </c>
      <c r="B366" s="17" t="s">
        <v>596</v>
      </c>
      <c r="C366" s="17" t="s">
        <v>597</v>
      </c>
      <c r="D366" s="17">
        <v>50</v>
      </c>
      <c r="E366" s="18">
        <v>3310.65</v>
      </c>
      <c r="F366" s="19">
        <v>279</v>
      </c>
      <c r="G366" s="157">
        <v>1091</v>
      </c>
      <c r="H366" s="20">
        <f t="shared" si="7"/>
        <v>11.87</v>
      </c>
    </row>
    <row r="367" spans="1:15" x14ac:dyDescent="0.2">
      <c r="A367" s="17" t="s">
        <v>595</v>
      </c>
      <c r="B367" s="17" t="s">
        <v>596</v>
      </c>
      <c r="C367" s="17" t="s">
        <v>597</v>
      </c>
      <c r="D367" s="17">
        <v>75</v>
      </c>
      <c r="E367" s="18">
        <v>23326.99</v>
      </c>
      <c r="F367" s="19">
        <v>1042</v>
      </c>
      <c r="G367" s="168"/>
      <c r="H367" s="20">
        <f t="shared" si="7"/>
        <v>22.39</v>
      </c>
    </row>
    <row r="368" spans="1:15" x14ac:dyDescent="0.2">
      <c r="A368" s="17" t="s">
        <v>595</v>
      </c>
      <c r="B368" s="17" t="s">
        <v>596</v>
      </c>
      <c r="C368" s="17" t="s">
        <v>597</v>
      </c>
      <c r="D368" s="17">
        <v>100</v>
      </c>
      <c r="E368" s="18">
        <v>209289.06</v>
      </c>
      <c r="F368" s="19">
        <v>3232</v>
      </c>
      <c r="G368" s="158"/>
      <c r="H368" s="20">
        <f t="shared" si="7"/>
        <v>64.760000000000005</v>
      </c>
    </row>
    <row r="369" spans="1:8" x14ac:dyDescent="0.2">
      <c r="A369" s="17" t="s">
        <v>598</v>
      </c>
      <c r="B369" s="17" t="s">
        <v>599</v>
      </c>
      <c r="C369" s="17" t="s">
        <v>600</v>
      </c>
      <c r="D369" s="17">
        <v>50</v>
      </c>
      <c r="E369" s="18">
        <v>7174.04</v>
      </c>
      <c r="F369" s="19">
        <v>505</v>
      </c>
      <c r="G369" s="157">
        <v>147</v>
      </c>
      <c r="H369" s="20">
        <f t="shared" si="7"/>
        <v>14.21</v>
      </c>
    </row>
    <row r="370" spans="1:8" x14ac:dyDescent="0.2">
      <c r="A370" s="17" t="s">
        <v>598</v>
      </c>
      <c r="B370" s="17" t="s">
        <v>599</v>
      </c>
      <c r="C370" s="17" t="s">
        <v>600</v>
      </c>
      <c r="D370" s="17">
        <v>100</v>
      </c>
      <c r="E370" s="18">
        <v>867.76</v>
      </c>
      <c r="F370" s="19">
        <v>36</v>
      </c>
      <c r="G370" s="158"/>
      <c r="H370" s="20">
        <f t="shared" si="7"/>
        <v>24.1</v>
      </c>
    </row>
    <row r="371" spans="1:8" x14ac:dyDescent="0.2">
      <c r="A371" s="17" t="s">
        <v>601</v>
      </c>
      <c r="B371" s="17" t="s">
        <v>602</v>
      </c>
      <c r="C371" s="17" t="s">
        <v>603</v>
      </c>
      <c r="D371" s="17">
        <v>100</v>
      </c>
      <c r="E371" s="18">
        <v>1388237.41</v>
      </c>
      <c r="F371" s="19">
        <v>826</v>
      </c>
      <c r="G371" s="19">
        <v>145</v>
      </c>
      <c r="H371" s="20">
        <f t="shared" si="7"/>
        <v>1680.67</v>
      </c>
    </row>
    <row r="372" spans="1:8" x14ac:dyDescent="0.2">
      <c r="A372" s="17" t="s">
        <v>604</v>
      </c>
      <c r="B372" s="17" t="s">
        <v>605</v>
      </c>
      <c r="C372" s="17" t="s">
        <v>606</v>
      </c>
      <c r="D372" s="17">
        <v>75</v>
      </c>
      <c r="E372" s="18">
        <v>55740.43</v>
      </c>
      <c r="F372" s="19">
        <v>1666</v>
      </c>
      <c r="G372" s="157">
        <v>579</v>
      </c>
      <c r="H372" s="20">
        <f t="shared" si="7"/>
        <v>33.46</v>
      </c>
    </row>
    <row r="373" spans="1:8" x14ac:dyDescent="0.2">
      <c r="A373" s="17" t="s">
        <v>604</v>
      </c>
      <c r="B373" s="17" t="s">
        <v>605</v>
      </c>
      <c r="C373" s="17" t="s">
        <v>606</v>
      </c>
      <c r="D373" s="17">
        <v>100</v>
      </c>
      <c r="E373" s="18">
        <v>3563.35</v>
      </c>
      <c r="F373" s="19">
        <v>15</v>
      </c>
      <c r="G373" s="158"/>
      <c r="H373" s="20">
        <f t="shared" si="7"/>
        <v>237.56</v>
      </c>
    </row>
    <row r="374" spans="1:8" x14ac:dyDescent="0.2">
      <c r="A374" s="17" t="s">
        <v>607</v>
      </c>
      <c r="B374" s="17" t="s">
        <v>608</v>
      </c>
      <c r="C374" s="17" t="s">
        <v>609</v>
      </c>
      <c r="D374" s="17">
        <v>100</v>
      </c>
      <c r="E374" s="18">
        <v>623253.89</v>
      </c>
      <c r="F374" s="19">
        <v>966</v>
      </c>
      <c r="G374" s="19">
        <v>280</v>
      </c>
      <c r="H374" s="20">
        <f t="shared" si="7"/>
        <v>645.19000000000005</v>
      </c>
    </row>
    <row r="375" spans="1:8" x14ac:dyDescent="0.2">
      <c r="A375" s="17" t="s">
        <v>610</v>
      </c>
      <c r="B375" s="17" t="s">
        <v>611</v>
      </c>
      <c r="C375" s="17" t="s">
        <v>612</v>
      </c>
      <c r="D375" s="17">
        <v>75</v>
      </c>
      <c r="E375" s="18">
        <v>37741.03</v>
      </c>
      <c r="F375" s="19">
        <v>621</v>
      </c>
      <c r="G375" s="157">
        <v>138</v>
      </c>
      <c r="H375" s="20">
        <f t="shared" si="7"/>
        <v>60.77</v>
      </c>
    </row>
    <row r="376" spans="1:8" x14ac:dyDescent="0.2">
      <c r="A376" s="17" t="s">
        <v>610</v>
      </c>
      <c r="B376" s="17" t="s">
        <v>611</v>
      </c>
      <c r="C376" s="17" t="s">
        <v>612</v>
      </c>
      <c r="D376" s="17">
        <v>100</v>
      </c>
      <c r="E376" s="18">
        <v>8060.06</v>
      </c>
      <c r="F376" s="19">
        <v>83</v>
      </c>
      <c r="G376" s="158"/>
      <c r="H376" s="20">
        <f t="shared" si="7"/>
        <v>97.11</v>
      </c>
    </row>
    <row r="377" spans="1:8" x14ac:dyDescent="0.2">
      <c r="A377" s="17" t="s">
        <v>613</v>
      </c>
      <c r="B377" s="17" t="s">
        <v>614</v>
      </c>
      <c r="C377" s="17" t="s">
        <v>615</v>
      </c>
      <c r="D377" s="17">
        <v>50</v>
      </c>
      <c r="E377" s="18">
        <v>372.58</v>
      </c>
      <c r="F377" s="19">
        <v>46</v>
      </c>
      <c r="G377" s="157">
        <v>32</v>
      </c>
      <c r="H377" s="20">
        <f t="shared" si="7"/>
        <v>8.1</v>
      </c>
    </row>
    <row r="378" spans="1:8" x14ac:dyDescent="0.2">
      <c r="A378" s="17" t="s">
        <v>613</v>
      </c>
      <c r="B378" s="17" t="s">
        <v>614</v>
      </c>
      <c r="C378" s="17" t="s">
        <v>615</v>
      </c>
      <c r="D378" s="17">
        <v>100</v>
      </c>
      <c r="E378" s="18">
        <v>941.18</v>
      </c>
      <c r="F378" s="19">
        <v>56</v>
      </c>
      <c r="G378" s="158"/>
      <c r="H378" s="20">
        <f t="shared" si="7"/>
        <v>16.809999999999999</v>
      </c>
    </row>
    <row r="379" spans="1:8" x14ac:dyDescent="0.2">
      <c r="A379" s="17" t="s">
        <v>616</v>
      </c>
      <c r="B379" s="17" t="s">
        <v>617</v>
      </c>
      <c r="C379" s="17" t="s">
        <v>618</v>
      </c>
      <c r="D379" s="17">
        <v>75</v>
      </c>
      <c r="E379" s="18">
        <v>21106.12</v>
      </c>
      <c r="F379" s="19">
        <v>1031</v>
      </c>
      <c r="G379" s="157">
        <v>277</v>
      </c>
      <c r="H379" s="20">
        <f t="shared" si="7"/>
        <v>20.47</v>
      </c>
    </row>
    <row r="380" spans="1:8" x14ac:dyDescent="0.2">
      <c r="A380" s="17" t="s">
        <v>616</v>
      </c>
      <c r="B380" s="17" t="s">
        <v>617</v>
      </c>
      <c r="C380" s="17" t="s">
        <v>618</v>
      </c>
      <c r="D380" s="17">
        <v>100</v>
      </c>
      <c r="E380" s="18">
        <v>971.75</v>
      </c>
      <c r="F380" s="19">
        <v>47</v>
      </c>
      <c r="G380" s="158"/>
      <c r="H380" s="20">
        <f t="shared" si="7"/>
        <v>20.68</v>
      </c>
    </row>
    <row r="381" spans="1:8" x14ac:dyDescent="0.2">
      <c r="A381" s="17" t="s">
        <v>619</v>
      </c>
      <c r="B381" s="17" t="s">
        <v>620</v>
      </c>
      <c r="C381" s="17" t="s">
        <v>621</v>
      </c>
      <c r="D381" s="17">
        <v>75</v>
      </c>
      <c r="E381" s="18">
        <v>477.91</v>
      </c>
      <c r="F381" s="19">
        <v>32</v>
      </c>
      <c r="G381" s="19">
        <v>9</v>
      </c>
      <c r="H381" s="20">
        <f t="shared" si="7"/>
        <v>14.93</v>
      </c>
    </row>
    <row r="382" spans="1:8" x14ac:dyDescent="0.2">
      <c r="A382" s="17" t="s">
        <v>622</v>
      </c>
      <c r="B382" s="17" t="s">
        <v>623</v>
      </c>
      <c r="C382" s="17" t="s">
        <v>624</v>
      </c>
      <c r="D382" s="17">
        <v>100</v>
      </c>
      <c r="E382" s="18">
        <v>5036</v>
      </c>
      <c r="F382" s="19">
        <v>20</v>
      </c>
      <c r="G382" s="19">
        <v>7</v>
      </c>
      <c r="H382" s="20">
        <f t="shared" si="7"/>
        <v>251.8</v>
      </c>
    </row>
    <row r="383" spans="1:8" x14ac:dyDescent="0.2">
      <c r="A383" s="17" t="s">
        <v>625</v>
      </c>
      <c r="B383" s="17" t="s">
        <v>626</v>
      </c>
      <c r="C383" s="17" t="s">
        <v>627</v>
      </c>
      <c r="D383" s="17">
        <v>100</v>
      </c>
      <c r="E383" s="18">
        <v>229454.28</v>
      </c>
      <c r="F383" s="19">
        <v>137</v>
      </c>
      <c r="G383" s="19">
        <v>58</v>
      </c>
      <c r="H383" s="20">
        <f t="shared" si="7"/>
        <v>1674.85</v>
      </c>
    </row>
    <row r="384" spans="1:8" x14ac:dyDescent="0.2">
      <c r="A384" s="17" t="s">
        <v>628</v>
      </c>
      <c r="B384" s="17" t="s">
        <v>629</v>
      </c>
      <c r="C384" s="17" t="s">
        <v>630</v>
      </c>
      <c r="D384" s="17">
        <v>50</v>
      </c>
      <c r="E384" s="18">
        <v>0</v>
      </c>
      <c r="F384" s="19">
        <v>1</v>
      </c>
      <c r="G384" s="157">
        <v>1161</v>
      </c>
      <c r="H384" s="20">
        <f t="shared" si="7"/>
        <v>0</v>
      </c>
    </row>
    <row r="385" spans="1:8" x14ac:dyDescent="0.2">
      <c r="A385" s="17" t="s">
        <v>628</v>
      </c>
      <c r="B385" s="17" t="s">
        <v>629</v>
      </c>
      <c r="C385" s="17" t="s">
        <v>630</v>
      </c>
      <c r="D385" s="17">
        <v>100</v>
      </c>
      <c r="E385" s="18">
        <v>6362.07</v>
      </c>
      <c r="F385" s="19">
        <v>1424</v>
      </c>
      <c r="G385" s="158"/>
      <c r="H385" s="20">
        <f t="shared" si="7"/>
        <v>4.47</v>
      </c>
    </row>
    <row r="386" spans="1:8" x14ac:dyDescent="0.2">
      <c r="A386" s="17" t="s">
        <v>631</v>
      </c>
      <c r="B386" s="17" t="s">
        <v>632</v>
      </c>
      <c r="C386" s="17" t="s">
        <v>633</v>
      </c>
      <c r="D386" s="17">
        <v>50</v>
      </c>
      <c r="E386" s="18">
        <v>601807.89</v>
      </c>
      <c r="F386" s="19">
        <v>196091</v>
      </c>
      <c r="G386" s="157">
        <v>62572</v>
      </c>
      <c r="H386" s="20">
        <f t="shared" si="7"/>
        <v>3.07</v>
      </c>
    </row>
    <row r="387" spans="1:8" x14ac:dyDescent="0.2">
      <c r="A387" s="17" t="s">
        <v>631</v>
      </c>
      <c r="B387" s="17" t="s">
        <v>632</v>
      </c>
      <c r="C387" s="17" t="s">
        <v>633</v>
      </c>
      <c r="D387" s="17">
        <v>100</v>
      </c>
      <c r="E387" s="18">
        <v>1877.36</v>
      </c>
      <c r="F387" s="19">
        <v>311</v>
      </c>
      <c r="G387" s="158"/>
      <c r="H387" s="20">
        <f t="shared" si="7"/>
        <v>6.04</v>
      </c>
    </row>
    <row r="388" spans="1:8" x14ac:dyDescent="0.2">
      <c r="A388" s="17" t="s">
        <v>634</v>
      </c>
      <c r="B388" s="17" t="s">
        <v>635</v>
      </c>
      <c r="C388" s="17" t="s">
        <v>636</v>
      </c>
      <c r="D388" s="17">
        <v>100</v>
      </c>
      <c r="E388" s="18">
        <v>10150.89</v>
      </c>
      <c r="F388" s="19">
        <v>68</v>
      </c>
      <c r="G388" s="19">
        <v>22</v>
      </c>
      <c r="H388" s="20">
        <f t="shared" si="7"/>
        <v>149.28</v>
      </c>
    </row>
    <row r="389" spans="1:8" x14ac:dyDescent="0.2">
      <c r="A389" s="17" t="s">
        <v>637</v>
      </c>
      <c r="B389" s="17" t="s">
        <v>638</v>
      </c>
      <c r="C389" s="17" t="s">
        <v>639</v>
      </c>
      <c r="D389" s="17">
        <v>50</v>
      </c>
      <c r="E389" s="18">
        <v>28.24</v>
      </c>
      <c r="F389" s="19">
        <v>4</v>
      </c>
      <c r="G389" s="157">
        <v>65</v>
      </c>
      <c r="H389" s="20">
        <f t="shared" si="7"/>
        <v>7.06</v>
      </c>
    </row>
    <row r="390" spans="1:8" x14ac:dyDescent="0.2">
      <c r="A390" s="17" t="s">
        <v>637</v>
      </c>
      <c r="B390" s="17" t="s">
        <v>638</v>
      </c>
      <c r="C390" s="17" t="s">
        <v>639</v>
      </c>
      <c r="D390" s="17">
        <v>100</v>
      </c>
      <c r="E390" s="18">
        <v>18915.54</v>
      </c>
      <c r="F390" s="19">
        <v>375</v>
      </c>
      <c r="G390" s="158"/>
      <c r="H390" s="20">
        <f t="shared" ref="H390:H453" si="8">ROUND(E390/F390,2)</f>
        <v>50.44</v>
      </c>
    </row>
    <row r="391" spans="1:8" x14ac:dyDescent="0.2">
      <c r="A391" s="17" t="s">
        <v>640</v>
      </c>
      <c r="B391" s="17" t="s">
        <v>641</v>
      </c>
      <c r="C391" s="17" t="s">
        <v>642</v>
      </c>
      <c r="D391" s="17">
        <v>75</v>
      </c>
      <c r="E391" s="18">
        <v>61913.75</v>
      </c>
      <c r="F391" s="19">
        <v>13594</v>
      </c>
      <c r="G391" s="157">
        <v>4677</v>
      </c>
      <c r="H391" s="20">
        <f t="shared" si="8"/>
        <v>4.55</v>
      </c>
    </row>
    <row r="392" spans="1:8" x14ac:dyDescent="0.2">
      <c r="A392" s="17" t="s">
        <v>640</v>
      </c>
      <c r="B392" s="17" t="s">
        <v>641</v>
      </c>
      <c r="C392" s="17" t="s">
        <v>642</v>
      </c>
      <c r="D392" s="17">
        <v>100</v>
      </c>
      <c r="E392" s="18">
        <v>791.22</v>
      </c>
      <c r="F392" s="19">
        <v>56</v>
      </c>
      <c r="G392" s="158"/>
      <c r="H392" s="20">
        <f t="shared" si="8"/>
        <v>14.13</v>
      </c>
    </row>
    <row r="393" spans="1:8" ht="25.5" x14ac:dyDescent="0.2">
      <c r="A393" s="11" t="s">
        <v>643</v>
      </c>
      <c r="B393" s="12" t="s">
        <v>644</v>
      </c>
      <c r="C393" s="12" t="s">
        <v>645</v>
      </c>
      <c r="D393" s="23" t="s">
        <v>66</v>
      </c>
      <c r="E393" s="24">
        <f>SUM(E394+E395+E396)</f>
        <v>2001884.55</v>
      </c>
      <c r="F393" s="25">
        <f>SUM(F394+F395+F396)</f>
        <v>37940</v>
      </c>
      <c r="G393" s="25">
        <v>10150</v>
      </c>
      <c r="H393" s="24">
        <f t="shared" si="8"/>
        <v>52.76</v>
      </c>
    </row>
    <row r="394" spans="1:8" x14ac:dyDescent="0.2">
      <c r="A394" s="17" t="s">
        <v>643</v>
      </c>
      <c r="B394" s="17" t="s">
        <v>644</v>
      </c>
      <c r="C394" s="17" t="s">
        <v>645</v>
      </c>
      <c r="D394" s="17">
        <v>50</v>
      </c>
      <c r="E394" s="18">
        <v>182135.66</v>
      </c>
      <c r="F394" s="19">
        <v>17074</v>
      </c>
      <c r="G394" s="157">
        <v>10150</v>
      </c>
      <c r="H394" s="20">
        <f t="shared" si="8"/>
        <v>10.67</v>
      </c>
    </row>
    <row r="395" spans="1:8" x14ac:dyDescent="0.2">
      <c r="A395" s="17" t="s">
        <v>643</v>
      </c>
      <c r="B395" s="17" t="s">
        <v>644</v>
      </c>
      <c r="C395" s="17" t="s">
        <v>645</v>
      </c>
      <c r="D395" s="17">
        <v>75</v>
      </c>
      <c r="E395" s="18">
        <v>153046.66</v>
      </c>
      <c r="F395" s="19">
        <v>4823</v>
      </c>
      <c r="G395" s="168"/>
      <c r="H395" s="20">
        <f t="shared" si="8"/>
        <v>31.73</v>
      </c>
    </row>
    <row r="396" spans="1:8" x14ac:dyDescent="0.2">
      <c r="A396" s="17" t="s">
        <v>643</v>
      </c>
      <c r="B396" s="17" t="s">
        <v>644</v>
      </c>
      <c r="C396" s="17" t="s">
        <v>645</v>
      </c>
      <c r="D396" s="17">
        <v>100</v>
      </c>
      <c r="E396" s="18">
        <v>1666702.23</v>
      </c>
      <c r="F396" s="19">
        <v>16043</v>
      </c>
      <c r="G396" s="158"/>
      <c r="H396" s="20">
        <f t="shared" si="8"/>
        <v>103.89</v>
      </c>
    </row>
    <row r="397" spans="1:8" x14ac:dyDescent="0.2">
      <c r="A397" s="17" t="s">
        <v>646</v>
      </c>
      <c r="B397" s="17" t="s">
        <v>647</v>
      </c>
      <c r="C397" s="17" t="s">
        <v>648</v>
      </c>
      <c r="D397" s="17">
        <v>50</v>
      </c>
      <c r="E397" s="18">
        <v>39007.870000000003</v>
      </c>
      <c r="F397" s="19">
        <v>6718</v>
      </c>
      <c r="G397" s="157">
        <v>2531</v>
      </c>
      <c r="H397" s="20">
        <f t="shared" si="8"/>
        <v>5.81</v>
      </c>
    </row>
    <row r="398" spans="1:8" x14ac:dyDescent="0.2">
      <c r="A398" s="17" t="s">
        <v>646</v>
      </c>
      <c r="B398" s="17" t="s">
        <v>647</v>
      </c>
      <c r="C398" s="17" t="s">
        <v>648</v>
      </c>
      <c r="D398" s="17">
        <v>100</v>
      </c>
      <c r="E398" s="18">
        <v>458.58</v>
      </c>
      <c r="F398" s="19">
        <v>52</v>
      </c>
      <c r="G398" s="158"/>
      <c r="H398" s="20">
        <f t="shared" si="8"/>
        <v>8.82</v>
      </c>
    </row>
    <row r="399" spans="1:8" x14ac:dyDescent="0.2">
      <c r="A399" s="17" t="s">
        <v>649</v>
      </c>
      <c r="B399" s="17" t="s">
        <v>650</v>
      </c>
      <c r="C399" s="17" t="s">
        <v>651</v>
      </c>
      <c r="D399" s="17">
        <v>50</v>
      </c>
      <c r="E399" s="18">
        <v>22991.200000000001</v>
      </c>
      <c r="F399" s="19">
        <v>3906</v>
      </c>
      <c r="G399" s="157">
        <v>1482</v>
      </c>
      <c r="H399" s="20">
        <f t="shared" si="8"/>
        <v>5.89</v>
      </c>
    </row>
    <row r="400" spans="1:8" x14ac:dyDescent="0.2">
      <c r="A400" s="17" t="s">
        <v>649</v>
      </c>
      <c r="B400" s="17" t="s">
        <v>650</v>
      </c>
      <c r="C400" s="17" t="s">
        <v>651</v>
      </c>
      <c r="D400" s="17">
        <v>100</v>
      </c>
      <c r="E400" s="18">
        <v>145.59</v>
      </c>
      <c r="F400" s="19">
        <v>16</v>
      </c>
      <c r="G400" s="158"/>
      <c r="H400" s="20">
        <f t="shared" si="8"/>
        <v>9.1</v>
      </c>
    </row>
    <row r="401" spans="1:8" x14ac:dyDescent="0.2">
      <c r="A401" s="17" t="s">
        <v>652</v>
      </c>
      <c r="B401" s="17" t="s">
        <v>653</v>
      </c>
      <c r="C401" s="17" t="s">
        <v>654</v>
      </c>
      <c r="D401" s="17">
        <v>50</v>
      </c>
      <c r="E401" s="18">
        <v>14034.57</v>
      </c>
      <c r="F401" s="19">
        <v>2458</v>
      </c>
      <c r="G401" s="157">
        <v>965</v>
      </c>
      <c r="H401" s="20">
        <f t="shared" si="8"/>
        <v>5.71</v>
      </c>
    </row>
    <row r="402" spans="1:8" x14ac:dyDescent="0.2">
      <c r="A402" s="17" t="s">
        <v>652</v>
      </c>
      <c r="B402" s="17" t="s">
        <v>653</v>
      </c>
      <c r="C402" s="17" t="s">
        <v>654</v>
      </c>
      <c r="D402" s="17">
        <v>100</v>
      </c>
      <c r="E402" s="18">
        <v>249.71</v>
      </c>
      <c r="F402" s="19">
        <v>31</v>
      </c>
      <c r="G402" s="158"/>
      <c r="H402" s="20">
        <f t="shared" si="8"/>
        <v>8.06</v>
      </c>
    </row>
    <row r="403" spans="1:8" x14ac:dyDescent="0.2">
      <c r="A403" s="17" t="s">
        <v>655</v>
      </c>
      <c r="B403" s="17" t="s">
        <v>656</v>
      </c>
      <c r="C403" s="17" t="s">
        <v>657</v>
      </c>
      <c r="D403" s="17">
        <v>50</v>
      </c>
      <c r="E403" s="18">
        <v>1680.18</v>
      </c>
      <c r="F403" s="19">
        <v>308</v>
      </c>
      <c r="G403" s="157">
        <v>111</v>
      </c>
      <c r="H403" s="20">
        <f t="shared" si="8"/>
        <v>5.46</v>
      </c>
    </row>
    <row r="404" spans="1:8" x14ac:dyDescent="0.2">
      <c r="A404" s="17" t="s">
        <v>655</v>
      </c>
      <c r="B404" s="17" t="s">
        <v>656</v>
      </c>
      <c r="C404" s="17" t="s">
        <v>657</v>
      </c>
      <c r="D404" s="17">
        <v>100</v>
      </c>
      <c r="E404" s="18">
        <v>27.12</v>
      </c>
      <c r="F404" s="19">
        <v>1</v>
      </c>
      <c r="G404" s="158"/>
      <c r="H404" s="20">
        <f t="shared" si="8"/>
        <v>27.12</v>
      </c>
    </row>
    <row r="405" spans="1:8" x14ac:dyDescent="0.2">
      <c r="A405" s="17" t="s">
        <v>658</v>
      </c>
      <c r="B405" s="17" t="s">
        <v>659</v>
      </c>
      <c r="C405" s="17" t="s">
        <v>660</v>
      </c>
      <c r="D405" s="17">
        <v>50</v>
      </c>
      <c r="E405" s="18">
        <v>301.92</v>
      </c>
      <c r="F405" s="19">
        <v>46</v>
      </c>
      <c r="G405" s="157">
        <v>15</v>
      </c>
      <c r="H405" s="20">
        <f t="shared" si="8"/>
        <v>6.56</v>
      </c>
    </row>
    <row r="406" spans="1:8" x14ac:dyDescent="0.2">
      <c r="A406" s="17" t="s">
        <v>658</v>
      </c>
      <c r="B406" s="17" t="s">
        <v>659</v>
      </c>
      <c r="C406" s="17" t="s">
        <v>660</v>
      </c>
      <c r="D406" s="17">
        <v>100</v>
      </c>
      <c r="E406" s="18">
        <v>36.159999999999997</v>
      </c>
      <c r="F406" s="19">
        <v>4</v>
      </c>
      <c r="G406" s="158"/>
      <c r="H406" s="20">
        <f t="shared" si="8"/>
        <v>9.0399999999999991</v>
      </c>
    </row>
    <row r="407" spans="1:8" x14ac:dyDescent="0.2">
      <c r="A407" s="17" t="s">
        <v>661</v>
      </c>
      <c r="B407" s="17" t="s">
        <v>662</v>
      </c>
      <c r="C407" s="17" t="s">
        <v>663</v>
      </c>
      <c r="D407" s="17">
        <v>100</v>
      </c>
      <c r="E407" s="18">
        <v>1579024.35</v>
      </c>
      <c r="F407" s="19">
        <v>13964</v>
      </c>
      <c r="G407" s="19">
        <v>2767</v>
      </c>
      <c r="H407" s="20">
        <f t="shared" si="8"/>
        <v>113.08</v>
      </c>
    </row>
    <row r="408" spans="1:8" x14ac:dyDescent="0.2">
      <c r="A408" s="17" t="s">
        <v>664</v>
      </c>
      <c r="B408" s="17" t="s">
        <v>665</v>
      </c>
      <c r="C408" s="17" t="s">
        <v>666</v>
      </c>
      <c r="D408" s="17">
        <v>100</v>
      </c>
      <c r="E408" s="18">
        <v>596660.06999999995</v>
      </c>
      <c r="F408" s="19">
        <v>2038</v>
      </c>
      <c r="G408" s="19">
        <v>471</v>
      </c>
      <c r="H408" s="20">
        <f t="shared" si="8"/>
        <v>292.77</v>
      </c>
    </row>
    <row r="409" spans="1:8" x14ac:dyDescent="0.2">
      <c r="A409" s="17" t="s">
        <v>667</v>
      </c>
      <c r="B409" s="17" t="s">
        <v>668</v>
      </c>
      <c r="C409" s="17" t="s">
        <v>669</v>
      </c>
      <c r="D409" s="17">
        <v>100</v>
      </c>
      <c r="E409" s="18">
        <v>982364.28</v>
      </c>
      <c r="F409" s="19">
        <v>11926</v>
      </c>
      <c r="G409" s="19">
        <v>2374</v>
      </c>
      <c r="H409" s="20">
        <f t="shared" si="8"/>
        <v>82.37</v>
      </c>
    </row>
    <row r="410" spans="1:8" x14ac:dyDescent="0.2">
      <c r="A410" s="17" t="s">
        <v>670</v>
      </c>
      <c r="B410" s="17" t="s">
        <v>671</v>
      </c>
      <c r="C410" s="17" t="s">
        <v>672</v>
      </c>
      <c r="D410" s="17">
        <v>100</v>
      </c>
      <c r="E410" s="18">
        <v>86106.8</v>
      </c>
      <c r="F410" s="19">
        <v>1989</v>
      </c>
      <c r="G410" s="19">
        <v>653</v>
      </c>
      <c r="H410" s="20">
        <f t="shared" si="8"/>
        <v>43.29</v>
      </c>
    </row>
    <row r="411" spans="1:8" x14ac:dyDescent="0.2">
      <c r="A411" s="17" t="s">
        <v>673</v>
      </c>
      <c r="B411" s="17" t="s">
        <v>674</v>
      </c>
      <c r="C411" s="17" t="s">
        <v>675</v>
      </c>
      <c r="D411" s="17">
        <v>100</v>
      </c>
      <c r="E411" s="18">
        <v>308.01</v>
      </c>
      <c r="F411" s="19">
        <v>40</v>
      </c>
      <c r="G411" s="19">
        <v>11</v>
      </c>
      <c r="H411" s="20">
        <f t="shared" si="8"/>
        <v>7.7</v>
      </c>
    </row>
    <row r="412" spans="1:8" x14ac:dyDescent="0.2">
      <c r="A412" s="17" t="s">
        <v>676</v>
      </c>
      <c r="B412" s="17" t="s">
        <v>677</v>
      </c>
      <c r="C412" s="17" t="s">
        <v>678</v>
      </c>
      <c r="D412" s="17">
        <v>100</v>
      </c>
      <c r="E412" s="18">
        <v>2683.31</v>
      </c>
      <c r="F412" s="19">
        <v>226</v>
      </c>
      <c r="G412" s="19">
        <v>46</v>
      </c>
      <c r="H412" s="20">
        <f t="shared" si="8"/>
        <v>11.87</v>
      </c>
    </row>
    <row r="413" spans="1:8" x14ac:dyDescent="0.2">
      <c r="A413" s="17" t="s">
        <v>679</v>
      </c>
      <c r="B413" s="17" t="s">
        <v>680</v>
      </c>
      <c r="C413" s="17" t="s">
        <v>681</v>
      </c>
      <c r="D413" s="17">
        <v>100</v>
      </c>
      <c r="E413" s="18">
        <v>83115.48</v>
      </c>
      <c r="F413" s="19">
        <v>1723</v>
      </c>
      <c r="G413" s="19">
        <v>604</v>
      </c>
      <c r="H413" s="20">
        <f t="shared" si="8"/>
        <v>48.24</v>
      </c>
    </row>
    <row r="414" spans="1:8" x14ac:dyDescent="0.2">
      <c r="A414" s="17" t="s">
        <v>682</v>
      </c>
      <c r="B414" s="17" t="s">
        <v>683</v>
      </c>
      <c r="C414" s="17" t="s">
        <v>684</v>
      </c>
      <c r="D414" s="17">
        <v>50</v>
      </c>
      <c r="E414" s="18">
        <v>143127.79</v>
      </c>
      <c r="F414" s="19">
        <v>10356</v>
      </c>
      <c r="G414" s="157">
        <v>3096</v>
      </c>
      <c r="H414" s="20">
        <f t="shared" si="8"/>
        <v>13.82</v>
      </c>
    </row>
    <row r="415" spans="1:8" x14ac:dyDescent="0.2">
      <c r="A415" s="17" t="s">
        <v>682</v>
      </c>
      <c r="B415" s="17" t="s">
        <v>683</v>
      </c>
      <c r="C415" s="17" t="s">
        <v>684</v>
      </c>
      <c r="D415" s="17">
        <v>100</v>
      </c>
      <c r="E415" s="18">
        <v>886.76</v>
      </c>
      <c r="F415" s="19">
        <v>26</v>
      </c>
      <c r="G415" s="158"/>
      <c r="H415" s="20">
        <f t="shared" si="8"/>
        <v>34.11</v>
      </c>
    </row>
    <row r="416" spans="1:8" x14ac:dyDescent="0.2">
      <c r="A416" s="17" t="s">
        <v>685</v>
      </c>
      <c r="B416" s="17" t="s">
        <v>686</v>
      </c>
      <c r="C416" s="17" t="s">
        <v>684</v>
      </c>
      <c r="D416" s="17">
        <v>50</v>
      </c>
      <c r="E416" s="18">
        <v>143127.79</v>
      </c>
      <c r="F416" s="19">
        <v>10356</v>
      </c>
      <c r="G416" s="157">
        <v>3096</v>
      </c>
      <c r="H416" s="20">
        <f t="shared" si="8"/>
        <v>13.82</v>
      </c>
    </row>
    <row r="417" spans="1:8" x14ac:dyDescent="0.2">
      <c r="A417" s="17" t="s">
        <v>685</v>
      </c>
      <c r="B417" s="17" t="s">
        <v>686</v>
      </c>
      <c r="C417" s="17" t="s">
        <v>684</v>
      </c>
      <c r="D417" s="17">
        <v>100</v>
      </c>
      <c r="E417" s="18">
        <v>886.76</v>
      </c>
      <c r="F417" s="19">
        <v>26</v>
      </c>
      <c r="G417" s="158"/>
      <c r="H417" s="20">
        <f t="shared" si="8"/>
        <v>34.11</v>
      </c>
    </row>
    <row r="418" spans="1:8" x14ac:dyDescent="0.2">
      <c r="A418" s="17" t="s">
        <v>687</v>
      </c>
      <c r="B418" s="17" t="s">
        <v>688</v>
      </c>
      <c r="C418" s="17" t="s">
        <v>689</v>
      </c>
      <c r="D418" s="17">
        <v>75</v>
      </c>
      <c r="E418" s="18">
        <v>153046.66</v>
      </c>
      <c r="F418" s="19">
        <v>4823</v>
      </c>
      <c r="G418" s="157">
        <v>1902</v>
      </c>
      <c r="H418" s="20">
        <f t="shared" si="8"/>
        <v>31.73</v>
      </c>
    </row>
    <row r="419" spans="1:8" x14ac:dyDescent="0.2">
      <c r="A419" s="17" t="s">
        <v>687</v>
      </c>
      <c r="B419" s="17" t="s">
        <v>688</v>
      </c>
      <c r="C419" s="17" t="s">
        <v>689</v>
      </c>
      <c r="D419" s="17">
        <v>100</v>
      </c>
      <c r="E419" s="18">
        <v>225.74</v>
      </c>
      <c r="F419" s="19">
        <v>12</v>
      </c>
      <c r="G419" s="158"/>
      <c r="H419" s="20">
        <f t="shared" si="8"/>
        <v>18.809999999999999</v>
      </c>
    </row>
    <row r="420" spans="1:8" x14ac:dyDescent="0.2">
      <c r="A420" s="17" t="s">
        <v>690</v>
      </c>
      <c r="B420" s="17" t="s">
        <v>691</v>
      </c>
      <c r="C420" s="17" t="s">
        <v>689</v>
      </c>
      <c r="D420" s="17">
        <v>75</v>
      </c>
      <c r="E420" s="18">
        <v>153046.66</v>
      </c>
      <c r="F420" s="19">
        <v>4823</v>
      </c>
      <c r="G420" s="157">
        <v>1902</v>
      </c>
      <c r="H420" s="20">
        <f t="shared" si="8"/>
        <v>31.73</v>
      </c>
    </row>
    <row r="421" spans="1:8" x14ac:dyDescent="0.2">
      <c r="A421" s="17" t="s">
        <v>690</v>
      </c>
      <c r="B421" s="17" t="s">
        <v>691</v>
      </c>
      <c r="C421" s="17" t="s">
        <v>689</v>
      </c>
      <c r="D421" s="17">
        <v>100</v>
      </c>
      <c r="E421" s="18">
        <v>225.74</v>
      </c>
      <c r="F421" s="19">
        <v>12</v>
      </c>
      <c r="G421" s="158"/>
      <c r="H421" s="20">
        <f t="shared" si="8"/>
        <v>18.809999999999999</v>
      </c>
    </row>
    <row r="422" spans="1:8" ht="38.25" x14ac:dyDescent="0.2">
      <c r="A422" s="11" t="s">
        <v>692</v>
      </c>
      <c r="B422" s="12" t="s">
        <v>693</v>
      </c>
      <c r="C422" s="12" t="s">
        <v>694</v>
      </c>
      <c r="D422" s="23" t="s">
        <v>153</v>
      </c>
      <c r="E422" s="24">
        <f>SUM(E423+E424)</f>
        <v>24520452.43</v>
      </c>
      <c r="F422" s="25">
        <f>SUM(F423+F424)</f>
        <v>27040</v>
      </c>
      <c r="G422" s="25">
        <v>5754</v>
      </c>
      <c r="H422" s="24">
        <f t="shared" si="8"/>
        <v>906.82</v>
      </c>
    </row>
    <row r="423" spans="1:8" x14ac:dyDescent="0.2">
      <c r="A423" s="17" t="s">
        <v>692</v>
      </c>
      <c r="B423" s="17" t="s">
        <v>693</v>
      </c>
      <c r="C423" s="17" t="s">
        <v>694</v>
      </c>
      <c r="D423" s="17">
        <v>50</v>
      </c>
      <c r="E423" s="18">
        <v>2104.85</v>
      </c>
      <c r="F423" s="19">
        <v>391</v>
      </c>
      <c r="G423" s="157">
        <v>5754</v>
      </c>
      <c r="H423" s="20">
        <f t="shared" si="8"/>
        <v>5.38</v>
      </c>
    </row>
    <row r="424" spans="1:8" x14ac:dyDescent="0.2">
      <c r="A424" s="17" t="s">
        <v>692</v>
      </c>
      <c r="B424" s="17" t="s">
        <v>693</v>
      </c>
      <c r="C424" s="17" t="s">
        <v>694</v>
      </c>
      <c r="D424" s="17">
        <v>100</v>
      </c>
      <c r="E424" s="18">
        <v>24518347.579999998</v>
      </c>
      <c r="F424" s="19">
        <v>26649</v>
      </c>
      <c r="G424" s="158"/>
      <c r="H424" s="20">
        <f t="shared" si="8"/>
        <v>920.05</v>
      </c>
    </row>
    <row r="425" spans="1:8" x14ac:dyDescent="0.2">
      <c r="A425" s="17" t="s">
        <v>695</v>
      </c>
      <c r="B425" s="17" t="s">
        <v>696</v>
      </c>
      <c r="C425" s="17" t="s">
        <v>697</v>
      </c>
      <c r="D425" s="17">
        <v>50</v>
      </c>
      <c r="E425" s="18">
        <v>2104.85</v>
      </c>
      <c r="F425" s="19">
        <v>391</v>
      </c>
      <c r="G425" s="157">
        <v>133</v>
      </c>
      <c r="H425" s="20">
        <f t="shared" si="8"/>
        <v>5.38</v>
      </c>
    </row>
    <row r="426" spans="1:8" x14ac:dyDescent="0.2">
      <c r="A426" s="17" t="s">
        <v>695</v>
      </c>
      <c r="B426" s="17" t="s">
        <v>696</v>
      </c>
      <c r="C426" s="17" t="s">
        <v>697</v>
      </c>
      <c r="D426" s="17">
        <v>100</v>
      </c>
      <c r="E426" s="18">
        <v>3.05</v>
      </c>
      <c r="F426" s="19">
        <v>1</v>
      </c>
      <c r="G426" s="158"/>
      <c r="H426" s="20">
        <f t="shared" si="8"/>
        <v>3.05</v>
      </c>
    </row>
    <row r="427" spans="1:8" x14ac:dyDescent="0.2">
      <c r="A427" s="17" t="s">
        <v>698</v>
      </c>
      <c r="B427" s="17" t="s">
        <v>699</v>
      </c>
      <c r="C427" s="17" t="s">
        <v>697</v>
      </c>
      <c r="D427" s="17">
        <v>50</v>
      </c>
      <c r="E427" s="18">
        <v>2104.85</v>
      </c>
      <c r="F427" s="19">
        <v>391</v>
      </c>
      <c r="G427" s="157">
        <v>133</v>
      </c>
      <c r="H427" s="20">
        <f t="shared" si="8"/>
        <v>5.38</v>
      </c>
    </row>
    <row r="428" spans="1:8" x14ac:dyDescent="0.2">
      <c r="A428" s="17" t="s">
        <v>698</v>
      </c>
      <c r="B428" s="17" t="s">
        <v>699</v>
      </c>
      <c r="C428" s="17" t="s">
        <v>697</v>
      </c>
      <c r="D428" s="17">
        <v>100</v>
      </c>
      <c r="E428" s="18">
        <v>3.05</v>
      </c>
      <c r="F428" s="19">
        <v>1</v>
      </c>
      <c r="G428" s="158"/>
      <c r="H428" s="20">
        <f t="shared" si="8"/>
        <v>3.05</v>
      </c>
    </row>
    <row r="429" spans="1:8" x14ac:dyDescent="0.2">
      <c r="A429" s="17" t="s">
        <v>700</v>
      </c>
      <c r="B429" s="17" t="s">
        <v>701</v>
      </c>
      <c r="C429" s="17" t="s">
        <v>702</v>
      </c>
      <c r="D429" s="17">
        <v>100</v>
      </c>
      <c r="E429" s="18">
        <v>9306719.8800000008</v>
      </c>
      <c r="F429" s="19">
        <v>4531</v>
      </c>
      <c r="G429" s="19">
        <v>2635</v>
      </c>
      <c r="H429" s="20">
        <f t="shared" si="8"/>
        <v>2054.0100000000002</v>
      </c>
    </row>
    <row r="430" spans="1:8" x14ac:dyDescent="0.2">
      <c r="A430" s="17" t="s">
        <v>703</v>
      </c>
      <c r="B430" s="17" t="s">
        <v>704</v>
      </c>
      <c r="C430" s="17" t="s">
        <v>705</v>
      </c>
      <c r="D430" s="17">
        <v>100</v>
      </c>
      <c r="E430" s="18">
        <v>9306719.8800000008</v>
      </c>
      <c r="F430" s="19">
        <v>4531</v>
      </c>
      <c r="G430" s="19">
        <v>2635</v>
      </c>
      <c r="H430" s="20">
        <f t="shared" si="8"/>
        <v>2054.0100000000002</v>
      </c>
    </row>
    <row r="431" spans="1:8" x14ac:dyDescent="0.2">
      <c r="A431" s="17" t="s">
        <v>706</v>
      </c>
      <c r="B431" s="17" t="s">
        <v>707</v>
      </c>
      <c r="C431" s="17" t="s">
        <v>708</v>
      </c>
      <c r="D431" s="17">
        <v>100</v>
      </c>
      <c r="E431" s="18">
        <v>15211624.65</v>
      </c>
      <c r="F431" s="19">
        <v>22117</v>
      </c>
      <c r="G431" s="19">
        <v>3220</v>
      </c>
      <c r="H431" s="20">
        <f t="shared" si="8"/>
        <v>687.78</v>
      </c>
    </row>
    <row r="432" spans="1:8" x14ac:dyDescent="0.2">
      <c r="A432" s="17" t="s">
        <v>709</v>
      </c>
      <c r="B432" s="17" t="s">
        <v>710</v>
      </c>
      <c r="C432" s="17" t="s">
        <v>711</v>
      </c>
      <c r="D432" s="17">
        <v>100</v>
      </c>
      <c r="E432" s="18">
        <v>41545.31</v>
      </c>
      <c r="F432" s="19">
        <v>105</v>
      </c>
      <c r="G432" s="19">
        <v>47</v>
      </c>
      <c r="H432" s="20">
        <f t="shared" si="8"/>
        <v>395.67</v>
      </c>
    </row>
    <row r="433" spans="1:8" x14ac:dyDescent="0.2">
      <c r="A433" s="17" t="s">
        <v>712</v>
      </c>
      <c r="B433" s="17" t="s">
        <v>713</v>
      </c>
      <c r="C433" s="17" t="s">
        <v>714</v>
      </c>
      <c r="D433" s="17">
        <v>100</v>
      </c>
      <c r="E433" s="18">
        <v>1696.52</v>
      </c>
      <c r="F433" s="19">
        <v>3</v>
      </c>
      <c r="G433" s="19">
        <v>1</v>
      </c>
      <c r="H433" s="20">
        <f t="shared" si="8"/>
        <v>565.51</v>
      </c>
    </row>
    <row r="434" spans="1:8" x14ac:dyDescent="0.2">
      <c r="A434" s="17" t="s">
        <v>715</v>
      </c>
      <c r="B434" s="17" t="s">
        <v>716</v>
      </c>
      <c r="C434" s="17" t="s">
        <v>717</v>
      </c>
      <c r="D434" s="17">
        <v>100</v>
      </c>
      <c r="E434" s="18">
        <v>3915.62</v>
      </c>
      <c r="F434" s="19">
        <v>2</v>
      </c>
      <c r="G434" s="19">
        <v>1</v>
      </c>
      <c r="H434" s="20">
        <f t="shared" si="8"/>
        <v>1957.81</v>
      </c>
    </row>
    <row r="435" spans="1:8" x14ac:dyDescent="0.2">
      <c r="A435" s="17" t="s">
        <v>718</v>
      </c>
      <c r="B435" s="17" t="s">
        <v>719</v>
      </c>
      <c r="C435" s="17" t="s">
        <v>720</v>
      </c>
      <c r="D435" s="17">
        <v>100</v>
      </c>
      <c r="E435" s="18">
        <v>15162807.050000001</v>
      </c>
      <c r="F435" s="19">
        <v>22003</v>
      </c>
      <c r="G435" s="19">
        <v>3215</v>
      </c>
      <c r="H435" s="20">
        <f t="shared" si="8"/>
        <v>689.12</v>
      </c>
    </row>
    <row r="436" spans="1:8" x14ac:dyDescent="0.2">
      <c r="A436" s="17" t="s">
        <v>721</v>
      </c>
      <c r="B436" s="17" t="s">
        <v>722</v>
      </c>
      <c r="C436" s="17" t="s">
        <v>723</v>
      </c>
      <c r="D436" s="17">
        <v>100</v>
      </c>
      <c r="E436" s="18">
        <v>1660.15</v>
      </c>
      <c r="F436" s="19">
        <v>4</v>
      </c>
      <c r="G436" s="19">
        <v>1</v>
      </c>
      <c r="H436" s="20">
        <f t="shared" si="8"/>
        <v>415.04</v>
      </c>
    </row>
    <row r="437" spans="1:8" ht="140.25" x14ac:dyDescent="0.2">
      <c r="A437" s="11" t="s">
        <v>724</v>
      </c>
      <c r="B437" s="12" t="s">
        <v>725</v>
      </c>
      <c r="C437" s="12" t="s">
        <v>726</v>
      </c>
      <c r="D437" s="23" t="s">
        <v>153</v>
      </c>
      <c r="E437" s="24">
        <f>SUM(E439+E438)</f>
        <v>9861152.2200000007</v>
      </c>
      <c r="F437" s="25">
        <f>SUM(F439+F438)</f>
        <v>156433</v>
      </c>
      <c r="G437" s="25">
        <v>41453</v>
      </c>
      <c r="H437" s="16">
        <f t="shared" si="8"/>
        <v>63.04</v>
      </c>
    </row>
    <row r="438" spans="1:8" x14ac:dyDescent="0.2">
      <c r="A438" s="17" t="s">
        <v>724</v>
      </c>
      <c r="B438" s="17" t="s">
        <v>725</v>
      </c>
      <c r="C438" s="17" t="s">
        <v>726</v>
      </c>
      <c r="D438" s="17">
        <v>50</v>
      </c>
      <c r="E438" s="18">
        <v>1044345.89</v>
      </c>
      <c r="F438" s="19">
        <v>112723</v>
      </c>
      <c r="G438" s="157">
        <v>41453</v>
      </c>
      <c r="H438" s="20">
        <f t="shared" si="8"/>
        <v>9.26</v>
      </c>
    </row>
    <row r="439" spans="1:8" x14ac:dyDescent="0.2">
      <c r="A439" s="17" t="s">
        <v>724</v>
      </c>
      <c r="B439" s="17" t="s">
        <v>725</v>
      </c>
      <c r="C439" s="17" t="s">
        <v>726</v>
      </c>
      <c r="D439" s="17">
        <v>100</v>
      </c>
      <c r="E439" s="18">
        <v>8816806.3300000001</v>
      </c>
      <c r="F439" s="19">
        <v>43710</v>
      </c>
      <c r="G439" s="158"/>
      <c r="H439" s="20">
        <f t="shared" si="8"/>
        <v>201.71</v>
      </c>
    </row>
    <row r="440" spans="1:8" x14ac:dyDescent="0.2">
      <c r="A440" s="17" t="s">
        <v>727</v>
      </c>
      <c r="B440" s="17" t="s">
        <v>728</v>
      </c>
      <c r="C440" s="17" t="s">
        <v>729</v>
      </c>
      <c r="D440" s="17">
        <v>50</v>
      </c>
      <c r="E440" s="18">
        <v>21186.04</v>
      </c>
      <c r="F440" s="19">
        <v>2445</v>
      </c>
      <c r="G440" s="157">
        <v>8525</v>
      </c>
      <c r="H440" s="20">
        <f t="shared" si="8"/>
        <v>8.67</v>
      </c>
    </row>
    <row r="441" spans="1:8" x14ac:dyDescent="0.2">
      <c r="A441" s="17" t="s">
        <v>727</v>
      </c>
      <c r="B441" s="17" t="s">
        <v>728</v>
      </c>
      <c r="C441" s="17" t="s">
        <v>729</v>
      </c>
      <c r="D441" s="17">
        <v>100</v>
      </c>
      <c r="E441" s="18">
        <v>6757244.4000000004</v>
      </c>
      <c r="F441" s="19">
        <v>34568</v>
      </c>
      <c r="G441" s="158"/>
      <c r="H441" s="20">
        <f t="shared" si="8"/>
        <v>195.48</v>
      </c>
    </row>
    <row r="442" spans="1:8" x14ac:dyDescent="0.2">
      <c r="A442" s="17" t="s">
        <v>730</v>
      </c>
      <c r="B442" s="17" t="s">
        <v>731</v>
      </c>
      <c r="C442" s="17" t="s">
        <v>732</v>
      </c>
      <c r="D442" s="17">
        <v>50</v>
      </c>
      <c r="E442" s="18">
        <v>21186.04</v>
      </c>
      <c r="F442" s="19">
        <v>2445</v>
      </c>
      <c r="G442" s="157">
        <v>862</v>
      </c>
      <c r="H442" s="20">
        <f t="shared" si="8"/>
        <v>8.67</v>
      </c>
    </row>
    <row r="443" spans="1:8" x14ac:dyDescent="0.2">
      <c r="A443" s="17" t="s">
        <v>730</v>
      </c>
      <c r="B443" s="17" t="s">
        <v>731</v>
      </c>
      <c r="C443" s="17" t="s">
        <v>732</v>
      </c>
      <c r="D443" s="17">
        <v>100</v>
      </c>
      <c r="E443" s="18">
        <v>77.03</v>
      </c>
      <c r="F443" s="19">
        <v>2</v>
      </c>
      <c r="G443" s="158"/>
      <c r="H443" s="20">
        <f t="shared" si="8"/>
        <v>38.520000000000003</v>
      </c>
    </row>
    <row r="444" spans="1:8" x14ac:dyDescent="0.2">
      <c r="A444" s="17" t="s">
        <v>733</v>
      </c>
      <c r="B444" s="17" t="s">
        <v>734</v>
      </c>
      <c r="C444" s="17" t="s">
        <v>735</v>
      </c>
      <c r="D444" s="17">
        <v>100</v>
      </c>
      <c r="E444" s="18">
        <v>3317483.21</v>
      </c>
      <c r="F444" s="19">
        <v>19381</v>
      </c>
      <c r="G444" s="19">
        <v>3951</v>
      </c>
      <c r="H444" s="20">
        <f t="shared" si="8"/>
        <v>171.17</v>
      </c>
    </row>
    <row r="445" spans="1:8" x14ac:dyDescent="0.2">
      <c r="A445" s="17" t="s">
        <v>736</v>
      </c>
      <c r="B445" s="17" t="s">
        <v>737</v>
      </c>
      <c r="C445" s="17" t="s">
        <v>738</v>
      </c>
      <c r="D445" s="17">
        <v>100</v>
      </c>
      <c r="E445" s="18">
        <v>612720.17000000004</v>
      </c>
      <c r="F445" s="19">
        <v>8863</v>
      </c>
      <c r="G445" s="19">
        <v>2425</v>
      </c>
      <c r="H445" s="20">
        <f t="shared" si="8"/>
        <v>69.13</v>
      </c>
    </row>
    <row r="446" spans="1:8" x14ac:dyDescent="0.2">
      <c r="A446" s="17" t="s">
        <v>739</v>
      </c>
      <c r="B446" s="17" t="s">
        <v>740</v>
      </c>
      <c r="C446" s="17" t="s">
        <v>741</v>
      </c>
      <c r="D446" s="17">
        <v>100</v>
      </c>
      <c r="E446" s="18">
        <v>1871028.46</v>
      </c>
      <c r="F446" s="19">
        <v>3806</v>
      </c>
      <c r="G446" s="19">
        <v>1152</v>
      </c>
      <c r="H446" s="20">
        <f t="shared" si="8"/>
        <v>491.6</v>
      </c>
    </row>
    <row r="447" spans="1:8" x14ac:dyDescent="0.2">
      <c r="A447" s="17" t="s">
        <v>742</v>
      </c>
      <c r="B447" s="17" t="s">
        <v>743</v>
      </c>
      <c r="C447" s="17" t="s">
        <v>744</v>
      </c>
      <c r="D447" s="17">
        <v>100</v>
      </c>
      <c r="E447" s="18">
        <v>955935.53</v>
      </c>
      <c r="F447" s="19">
        <v>2516</v>
      </c>
      <c r="G447" s="19">
        <v>772</v>
      </c>
      <c r="H447" s="20">
        <f t="shared" si="8"/>
        <v>379.94</v>
      </c>
    </row>
    <row r="448" spans="1:8" x14ac:dyDescent="0.2">
      <c r="A448" s="17" t="s">
        <v>745</v>
      </c>
      <c r="B448" s="17" t="s">
        <v>746</v>
      </c>
      <c r="C448" s="17" t="s">
        <v>747</v>
      </c>
      <c r="D448" s="17">
        <v>100</v>
      </c>
      <c r="E448" s="18">
        <v>129668.43</v>
      </c>
      <c r="F448" s="19">
        <v>5401</v>
      </c>
      <c r="G448" s="19">
        <v>1230</v>
      </c>
      <c r="H448" s="20">
        <f t="shared" si="8"/>
        <v>24.01</v>
      </c>
    </row>
    <row r="449" spans="1:8" x14ac:dyDescent="0.2">
      <c r="A449" s="17" t="s">
        <v>748</v>
      </c>
      <c r="B449" s="17" t="s">
        <v>749</v>
      </c>
      <c r="C449" s="17" t="s">
        <v>750</v>
      </c>
      <c r="D449" s="17">
        <v>100</v>
      </c>
      <c r="E449" s="18">
        <v>5452.74</v>
      </c>
      <c r="F449" s="19">
        <v>321</v>
      </c>
      <c r="G449" s="19">
        <v>83</v>
      </c>
      <c r="H449" s="20">
        <f t="shared" si="8"/>
        <v>16.989999999999998</v>
      </c>
    </row>
    <row r="450" spans="1:8" x14ac:dyDescent="0.2">
      <c r="A450" s="17" t="s">
        <v>751</v>
      </c>
      <c r="B450" s="17" t="s">
        <v>752</v>
      </c>
      <c r="C450" s="17" t="s">
        <v>753</v>
      </c>
      <c r="D450" s="17">
        <v>100</v>
      </c>
      <c r="E450" s="18">
        <v>5650.23</v>
      </c>
      <c r="F450" s="19">
        <v>253</v>
      </c>
      <c r="G450" s="19">
        <v>70</v>
      </c>
      <c r="H450" s="20">
        <f t="shared" si="8"/>
        <v>22.33</v>
      </c>
    </row>
    <row r="451" spans="1:8" x14ac:dyDescent="0.2">
      <c r="A451" s="17" t="s">
        <v>754</v>
      </c>
      <c r="B451" s="17" t="s">
        <v>755</v>
      </c>
      <c r="C451" s="17" t="s">
        <v>756</v>
      </c>
      <c r="D451" s="17">
        <v>100</v>
      </c>
      <c r="E451" s="18">
        <v>64614.49</v>
      </c>
      <c r="F451" s="19">
        <v>3359</v>
      </c>
      <c r="G451" s="19">
        <v>673</v>
      </c>
      <c r="H451" s="20">
        <f t="shared" si="8"/>
        <v>19.239999999999998</v>
      </c>
    </row>
    <row r="452" spans="1:8" x14ac:dyDescent="0.2">
      <c r="A452" s="17" t="s">
        <v>757</v>
      </c>
      <c r="B452" s="17" t="s">
        <v>758</v>
      </c>
      <c r="C452" s="17" t="s">
        <v>759</v>
      </c>
      <c r="D452" s="17">
        <v>100</v>
      </c>
      <c r="E452" s="18">
        <v>3197.4</v>
      </c>
      <c r="F452" s="19">
        <v>245</v>
      </c>
      <c r="G452" s="19">
        <v>67</v>
      </c>
      <c r="H452" s="20">
        <f t="shared" si="8"/>
        <v>13.05</v>
      </c>
    </row>
    <row r="453" spans="1:8" x14ac:dyDescent="0.2">
      <c r="A453" s="17" t="s">
        <v>760</v>
      </c>
      <c r="B453" s="17" t="s">
        <v>761</v>
      </c>
      <c r="C453" s="17" t="s">
        <v>762</v>
      </c>
      <c r="D453" s="17">
        <v>100</v>
      </c>
      <c r="E453" s="18">
        <v>42155.88</v>
      </c>
      <c r="F453" s="19">
        <v>638</v>
      </c>
      <c r="G453" s="19">
        <v>167</v>
      </c>
      <c r="H453" s="20">
        <f t="shared" si="8"/>
        <v>66.08</v>
      </c>
    </row>
    <row r="454" spans="1:8" x14ac:dyDescent="0.2">
      <c r="A454" s="17" t="s">
        <v>763</v>
      </c>
      <c r="B454" s="17" t="s">
        <v>764</v>
      </c>
      <c r="C454" s="17" t="s">
        <v>765</v>
      </c>
      <c r="D454" s="17">
        <v>100</v>
      </c>
      <c r="E454" s="18">
        <v>8597.69</v>
      </c>
      <c r="F454" s="19">
        <v>585</v>
      </c>
      <c r="G454" s="19">
        <v>215</v>
      </c>
      <c r="H454" s="20">
        <f t="shared" ref="H454:H517" si="9">ROUND(E454/F454,2)</f>
        <v>14.7</v>
      </c>
    </row>
    <row r="455" spans="1:8" x14ac:dyDescent="0.2">
      <c r="A455" s="17" t="s">
        <v>766</v>
      </c>
      <c r="B455" s="17" t="s">
        <v>767</v>
      </c>
      <c r="C455" s="17" t="s">
        <v>768</v>
      </c>
      <c r="D455" s="17">
        <v>50</v>
      </c>
      <c r="E455" s="18">
        <v>187925.98</v>
      </c>
      <c r="F455" s="19">
        <v>34454</v>
      </c>
      <c r="G455" s="157">
        <v>12341</v>
      </c>
      <c r="H455" s="20">
        <f t="shared" si="9"/>
        <v>5.45</v>
      </c>
    </row>
    <row r="456" spans="1:8" x14ac:dyDescent="0.2">
      <c r="A456" s="17" t="s">
        <v>766</v>
      </c>
      <c r="B456" s="17" t="s">
        <v>767</v>
      </c>
      <c r="C456" s="17" t="s">
        <v>768</v>
      </c>
      <c r="D456" s="17">
        <v>100</v>
      </c>
      <c r="E456" s="18">
        <v>1929488.2</v>
      </c>
      <c r="F456" s="19">
        <v>3701</v>
      </c>
      <c r="G456" s="158"/>
      <c r="H456" s="20">
        <f t="shared" si="9"/>
        <v>521.34</v>
      </c>
    </row>
    <row r="457" spans="1:8" x14ac:dyDescent="0.2">
      <c r="A457" s="17" t="s">
        <v>769</v>
      </c>
      <c r="B457" s="17" t="s">
        <v>770</v>
      </c>
      <c r="C457" s="17" t="s">
        <v>771</v>
      </c>
      <c r="D457" s="17">
        <v>100</v>
      </c>
      <c r="E457" s="18">
        <v>1929479.32</v>
      </c>
      <c r="F457" s="19">
        <v>3699</v>
      </c>
      <c r="G457" s="19">
        <v>955</v>
      </c>
      <c r="H457" s="20">
        <f t="shared" si="9"/>
        <v>521.62</v>
      </c>
    </row>
    <row r="458" spans="1:8" x14ac:dyDescent="0.2">
      <c r="A458" s="17" t="s">
        <v>772</v>
      </c>
      <c r="B458" s="17" t="s">
        <v>773</v>
      </c>
      <c r="C458" s="17" t="s">
        <v>774</v>
      </c>
      <c r="D458" s="17">
        <v>50</v>
      </c>
      <c r="E458" s="18">
        <v>7344.36</v>
      </c>
      <c r="F458" s="19">
        <v>790</v>
      </c>
      <c r="G458" s="157">
        <v>274</v>
      </c>
      <c r="H458" s="20">
        <f t="shared" si="9"/>
        <v>9.3000000000000007</v>
      </c>
    </row>
    <row r="459" spans="1:8" x14ac:dyDescent="0.2">
      <c r="A459" s="17" t="s">
        <v>772</v>
      </c>
      <c r="B459" s="17" t="s">
        <v>773</v>
      </c>
      <c r="C459" s="17" t="s">
        <v>774</v>
      </c>
      <c r="D459" s="17">
        <v>100</v>
      </c>
      <c r="E459" s="18">
        <v>2.09</v>
      </c>
      <c r="F459" s="19">
        <v>1</v>
      </c>
      <c r="G459" s="158"/>
      <c r="H459" s="20">
        <f t="shared" si="9"/>
        <v>2.09</v>
      </c>
    </row>
    <row r="460" spans="1:8" x14ac:dyDescent="0.2">
      <c r="A460" s="17" t="s">
        <v>775</v>
      </c>
      <c r="B460" s="17" t="s">
        <v>776</v>
      </c>
      <c r="C460" s="17" t="s">
        <v>777</v>
      </c>
      <c r="D460" s="17">
        <v>50</v>
      </c>
      <c r="E460" s="18">
        <v>180581.62</v>
      </c>
      <c r="F460" s="19">
        <v>33664</v>
      </c>
      <c r="G460" s="157">
        <v>11142</v>
      </c>
      <c r="H460" s="20">
        <f t="shared" si="9"/>
        <v>5.36</v>
      </c>
    </row>
    <row r="461" spans="1:8" x14ac:dyDescent="0.2">
      <c r="A461" s="17" t="s">
        <v>775</v>
      </c>
      <c r="B461" s="17" t="s">
        <v>776</v>
      </c>
      <c r="C461" s="17" t="s">
        <v>777</v>
      </c>
      <c r="D461" s="17">
        <v>100</v>
      </c>
      <c r="E461" s="18">
        <v>6.79</v>
      </c>
      <c r="F461" s="19">
        <v>1</v>
      </c>
      <c r="G461" s="158"/>
      <c r="H461" s="20">
        <f t="shared" si="9"/>
        <v>6.79</v>
      </c>
    </row>
    <row r="462" spans="1:8" x14ac:dyDescent="0.2">
      <c r="A462" s="17" t="s">
        <v>778</v>
      </c>
      <c r="B462" s="17" t="s">
        <v>779</v>
      </c>
      <c r="C462" s="17" t="s">
        <v>780</v>
      </c>
      <c r="D462" s="17">
        <v>50</v>
      </c>
      <c r="E462" s="18">
        <v>835233.87</v>
      </c>
      <c r="F462" s="19">
        <v>75824</v>
      </c>
      <c r="G462" s="157">
        <v>21530</v>
      </c>
      <c r="H462" s="20">
        <f t="shared" si="9"/>
        <v>11.02</v>
      </c>
    </row>
    <row r="463" spans="1:8" x14ac:dyDescent="0.2">
      <c r="A463" s="17" t="s">
        <v>778</v>
      </c>
      <c r="B463" s="17" t="s">
        <v>779</v>
      </c>
      <c r="C463" s="17" t="s">
        <v>780</v>
      </c>
      <c r="D463" s="17">
        <v>100</v>
      </c>
      <c r="E463" s="18">
        <v>405.3</v>
      </c>
      <c r="F463" s="19">
        <v>40</v>
      </c>
      <c r="G463" s="158"/>
      <c r="H463" s="20">
        <f t="shared" si="9"/>
        <v>10.130000000000001</v>
      </c>
    </row>
    <row r="464" spans="1:8" x14ac:dyDescent="0.2">
      <c r="A464" s="17" t="s">
        <v>781</v>
      </c>
      <c r="B464" s="17" t="s">
        <v>782</v>
      </c>
      <c r="C464" s="17" t="s">
        <v>783</v>
      </c>
      <c r="D464" s="17">
        <v>50</v>
      </c>
      <c r="E464" s="18">
        <v>394533.6</v>
      </c>
      <c r="F464" s="19">
        <v>30130</v>
      </c>
      <c r="G464" s="157">
        <v>9252</v>
      </c>
      <c r="H464" s="20">
        <f t="shared" si="9"/>
        <v>13.09</v>
      </c>
    </row>
    <row r="465" spans="1:8" x14ac:dyDescent="0.2">
      <c r="A465" s="17" t="s">
        <v>781</v>
      </c>
      <c r="B465" s="17" t="s">
        <v>782</v>
      </c>
      <c r="C465" s="17" t="s">
        <v>783</v>
      </c>
      <c r="D465" s="17">
        <v>100</v>
      </c>
      <c r="E465" s="18">
        <v>239.27</v>
      </c>
      <c r="F465" s="19">
        <v>27</v>
      </c>
      <c r="G465" s="158"/>
      <c r="H465" s="20">
        <f t="shared" si="9"/>
        <v>8.86</v>
      </c>
    </row>
    <row r="466" spans="1:8" x14ac:dyDescent="0.2">
      <c r="A466" s="17" t="s">
        <v>784</v>
      </c>
      <c r="B466" s="17" t="s">
        <v>785</v>
      </c>
      <c r="C466" s="17" t="s">
        <v>786</v>
      </c>
      <c r="D466" s="17">
        <v>50</v>
      </c>
      <c r="E466" s="18">
        <v>34423.61</v>
      </c>
      <c r="F466" s="19">
        <v>3639</v>
      </c>
      <c r="G466" s="157">
        <v>1290</v>
      </c>
      <c r="H466" s="20">
        <f t="shared" si="9"/>
        <v>9.4600000000000009</v>
      </c>
    </row>
    <row r="467" spans="1:8" x14ac:dyDescent="0.2">
      <c r="A467" s="17" t="s">
        <v>784</v>
      </c>
      <c r="B467" s="17" t="s">
        <v>785</v>
      </c>
      <c r="C467" s="17" t="s">
        <v>786</v>
      </c>
      <c r="D467" s="17">
        <v>100</v>
      </c>
      <c r="E467" s="18">
        <v>44.16</v>
      </c>
      <c r="F467" s="19">
        <v>2</v>
      </c>
      <c r="G467" s="158"/>
      <c r="H467" s="20">
        <f t="shared" si="9"/>
        <v>22.08</v>
      </c>
    </row>
    <row r="468" spans="1:8" x14ac:dyDescent="0.2">
      <c r="A468" s="17" t="s">
        <v>787</v>
      </c>
      <c r="B468" s="17" t="s">
        <v>788</v>
      </c>
      <c r="C468" s="17" t="s">
        <v>789</v>
      </c>
      <c r="D468" s="17">
        <v>50</v>
      </c>
      <c r="E468" s="18">
        <v>406276.66</v>
      </c>
      <c r="F468" s="19">
        <v>42055</v>
      </c>
      <c r="G468" s="157">
        <v>12058</v>
      </c>
      <c r="H468" s="20">
        <f t="shared" si="9"/>
        <v>9.66</v>
      </c>
    </row>
    <row r="469" spans="1:8" x14ac:dyDescent="0.2">
      <c r="A469" s="17" t="s">
        <v>787</v>
      </c>
      <c r="B469" s="17" t="s">
        <v>788</v>
      </c>
      <c r="C469" s="17" t="s">
        <v>789</v>
      </c>
      <c r="D469" s="17">
        <v>100</v>
      </c>
      <c r="E469" s="18">
        <v>121.87</v>
      </c>
      <c r="F469" s="19">
        <v>11</v>
      </c>
      <c r="G469" s="158"/>
      <c r="H469" s="20">
        <f t="shared" si="9"/>
        <v>11.08</v>
      </c>
    </row>
    <row r="470" spans="1:8" ht="25.5" x14ac:dyDescent="0.2">
      <c r="A470" s="11" t="s">
        <v>790</v>
      </c>
      <c r="B470" s="12" t="s">
        <v>791</v>
      </c>
      <c r="C470" s="12" t="s">
        <v>792</v>
      </c>
      <c r="D470" s="23">
        <v>100</v>
      </c>
      <c r="E470" s="24">
        <v>179065.78</v>
      </c>
      <c r="F470" s="15">
        <v>176</v>
      </c>
      <c r="G470" s="25">
        <v>68</v>
      </c>
      <c r="H470" s="16">
        <f t="shared" si="9"/>
        <v>1017.42</v>
      </c>
    </row>
    <row r="471" spans="1:8" x14ac:dyDescent="0.2">
      <c r="A471" s="17" t="s">
        <v>793</v>
      </c>
      <c r="B471" s="17" t="s">
        <v>794</v>
      </c>
      <c r="C471" s="17" t="s">
        <v>795</v>
      </c>
      <c r="D471" s="17">
        <v>100</v>
      </c>
      <c r="E471" s="18">
        <v>35760.160000000003</v>
      </c>
      <c r="F471" s="19">
        <v>43</v>
      </c>
      <c r="G471" s="19">
        <v>17</v>
      </c>
      <c r="H471" s="20">
        <f t="shared" si="9"/>
        <v>831.63</v>
      </c>
    </row>
    <row r="472" spans="1:8" x14ac:dyDescent="0.2">
      <c r="A472" s="17" t="s">
        <v>796</v>
      </c>
      <c r="B472" s="17" t="s">
        <v>797</v>
      </c>
      <c r="C472" s="17" t="s">
        <v>798</v>
      </c>
      <c r="D472" s="17">
        <v>100</v>
      </c>
      <c r="E472" s="18">
        <v>141762.19</v>
      </c>
      <c r="F472" s="19">
        <v>110</v>
      </c>
      <c r="G472" s="19">
        <v>37</v>
      </c>
      <c r="H472" s="20">
        <f t="shared" si="9"/>
        <v>1288.75</v>
      </c>
    </row>
    <row r="473" spans="1:8" x14ac:dyDescent="0.2">
      <c r="A473" s="17" t="s">
        <v>799</v>
      </c>
      <c r="B473" s="17" t="s">
        <v>800</v>
      </c>
      <c r="C473" s="17" t="s">
        <v>801</v>
      </c>
      <c r="D473" s="17">
        <v>100</v>
      </c>
      <c r="E473" s="18">
        <v>1543.43</v>
      </c>
      <c r="F473" s="19">
        <v>23</v>
      </c>
      <c r="G473" s="19">
        <v>14</v>
      </c>
      <c r="H473" s="20">
        <f t="shared" si="9"/>
        <v>67.11</v>
      </c>
    </row>
    <row r="474" spans="1:8" ht="178.5" x14ac:dyDescent="0.2">
      <c r="A474" s="11" t="s">
        <v>802</v>
      </c>
      <c r="B474" s="12" t="s">
        <v>803</v>
      </c>
      <c r="C474" s="12" t="s">
        <v>804</v>
      </c>
      <c r="D474" s="23" t="s">
        <v>66</v>
      </c>
      <c r="E474" s="24">
        <f>SUM(E475+E476+E477)</f>
        <v>11511198.449999999</v>
      </c>
      <c r="F474" s="25">
        <f>SUM(F475+F476+F477)</f>
        <v>199723</v>
      </c>
      <c r="G474" s="25">
        <v>31628</v>
      </c>
      <c r="H474" s="24">
        <f t="shared" si="9"/>
        <v>57.64</v>
      </c>
    </row>
    <row r="475" spans="1:8" x14ac:dyDescent="0.2">
      <c r="A475" s="17" t="s">
        <v>802</v>
      </c>
      <c r="B475" s="17" t="s">
        <v>803</v>
      </c>
      <c r="C475" s="17" t="s">
        <v>804</v>
      </c>
      <c r="D475" s="17">
        <v>50</v>
      </c>
      <c r="E475" s="18">
        <v>364707.08</v>
      </c>
      <c r="F475" s="19">
        <v>41614</v>
      </c>
      <c r="G475" s="157">
        <v>31628</v>
      </c>
      <c r="H475" s="20">
        <f t="shared" si="9"/>
        <v>8.76</v>
      </c>
    </row>
    <row r="476" spans="1:8" x14ac:dyDescent="0.2">
      <c r="A476" s="17" t="s">
        <v>802</v>
      </c>
      <c r="B476" s="17" t="s">
        <v>803</v>
      </c>
      <c r="C476" s="17" t="s">
        <v>804</v>
      </c>
      <c r="D476" s="17">
        <v>75</v>
      </c>
      <c r="E476" s="18">
        <v>765206.84</v>
      </c>
      <c r="F476" s="19">
        <v>39712</v>
      </c>
      <c r="G476" s="168"/>
      <c r="H476" s="20">
        <f t="shared" si="9"/>
        <v>19.27</v>
      </c>
    </row>
    <row r="477" spans="1:8" x14ac:dyDescent="0.2">
      <c r="A477" s="17" t="s">
        <v>802</v>
      </c>
      <c r="B477" s="17" t="s">
        <v>803</v>
      </c>
      <c r="C477" s="17" t="s">
        <v>804</v>
      </c>
      <c r="D477" s="17">
        <v>100</v>
      </c>
      <c r="E477" s="18">
        <v>10381284.529999999</v>
      </c>
      <c r="F477" s="19">
        <v>118397</v>
      </c>
      <c r="G477" s="158"/>
      <c r="H477" s="20">
        <f t="shared" si="9"/>
        <v>87.68</v>
      </c>
    </row>
    <row r="478" spans="1:8" x14ac:dyDescent="0.2">
      <c r="A478" s="17" t="s">
        <v>805</v>
      </c>
      <c r="B478" s="17" t="s">
        <v>806</v>
      </c>
      <c r="C478" s="17" t="s">
        <v>807</v>
      </c>
      <c r="D478" s="17">
        <v>50</v>
      </c>
      <c r="E478" s="18">
        <v>58816.91</v>
      </c>
      <c r="F478" s="19">
        <v>3528</v>
      </c>
      <c r="G478" s="157">
        <v>5413</v>
      </c>
      <c r="H478" s="20">
        <f t="shared" si="9"/>
        <v>16.670000000000002</v>
      </c>
    </row>
    <row r="479" spans="1:8" x14ac:dyDescent="0.2">
      <c r="A479" s="17" t="s">
        <v>805</v>
      </c>
      <c r="B479" s="17" t="s">
        <v>806</v>
      </c>
      <c r="C479" s="17" t="s">
        <v>807</v>
      </c>
      <c r="D479" s="17">
        <v>75</v>
      </c>
      <c r="E479" s="18">
        <v>724078.47</v>
      </c>
      <c r="F479" s="19">
        <v>37526</v>
      </c>
      <c r="G479" s="168"/>
      <c r="H479" s="20">
        <f t="shared" si="9"/>
        <v>19.3</v>
      </c>
    </row>
    <row r="480" spans="1:8" x14ac:dyDescent="0.2">
      <c r="A480" s="17" t="s">
        <v>805</v>
      </c>
      <c r="B480" s="17" t="s">
        <v>806</v>
      </c>
      <c r="C480" s="17" t="s">
        <v>807</v>
      </c>
      <c r="D480" s="17">
        <v>100</v>
      </c>
      <c r="E480" s="18">
        <v>302.29000000000002</v>
      </c>
      <c r="F480" s="19">
        <v>8</v>
      </c>
      <c r="G480" s="158"/>
      <c r="H480" s="20">
        <f t="shared" si="9"/>
        <v>37.79</v>
      </c>
    </row>
    <row r="481" spans="1:8" x14ac:dyDescent="0.2">
      <c r="A481" s="17" t="s">
        <v>808</v>
      </c>
      <c r="B481" s="17" t="s">
        <v>809</v>
      </c>
      <c r="C481" s="17" t="s">
        <v>810</v>
      </c>
      <c r="D481" s="17">
        <v>50</v>
      </c>
      <c r="E481" s="18">
        <v>54386.76</v>
      </c>
      <c r="F481" s="19">
        <v>3310</v>
      </c>
      <c r="G481" s="157">
        <v>4834</v>
      </c>
      <c r="H481" s="20">
        <f t="shared" si="9"/>
        <v>16.43</v>
      </c>
    </row>
    <row r="482" spans="1:8" x14ac:dyDescent="0.2">
      <c r="A482" s="17" t="s">
        <v>808</v>
      </c>
      <c r="B482" s="17" t="s">
        <v>809</v>
      </c>
      <c r="C482" s="17" t="s">
        <v>810</v>
      </c>
      <c r="D482" s="17">
        <v>75</v>
      </c>
      <c r="E482" s="18">
        <v>676008.03</v>
      </c>
      <c r="F482" s="19">
        <v>34296</v>
      </c>
      <c r="G482" s="168"/>
      <c r="H482" s="20">
        <f t="shared" si="9"/>
        <v>19.71</v>
      </c>
    </row>
    <row r="483" spans="1:8" x14ac:dyDescent="0.2">
      <c r="A483" s="17" t="s">
        <v>808</v>
      </c>
      <c r="B483" s="17" t="s">
        <v>809</v>
      </c>
      <c r="C483" s="17" t="s">
        <v>810</v>
      </c>
      <c r="D483" s="17">
        <v>100</v>
      </c>
      <c r="E483" s="18">
        <v>302.29000000000002</v>
      </c>
      <c r="F483" s="19">
        <v>8</v>
      </c>
      <c r="G483" s="158"/>
      <c r="H483" s="20">
        <f t="shared" si="9"/>
        <v>37.79</v>
      </c>
    </row>
    <row r="484" spans="1:8" x14ac:dyDescent="0.2">
      <c r="A484" s="17" t="s">
        <v>811</v>
      </c>
      <c r="B484" s="17" t="s">
        <v>812</v>
      </c>
      <c r="C484" s="17" t="s">
        <v>813</v>
      </c>
      <c r="D484" s="17">
        <v>50</v>
      </c>
      <c r="E484" s="18">
        <v>3344.1</v>
      </c>
      <c r="F484" s="19">
        <v>160</v>
      </c>
      <c r="G484" s="157">
        <v>682</v>
      </c>
      <c r="H484" s="20">
        <f t="shared" si="9"/>
        <v>20.9</v>
      </c>
    </row>
    <row r="485" spans="1:8" x14ac:dyDescent="0.2">
      <c r="A485" s="17" t="s">
        <v>811</v>
      </c>
      <c r="B485" s="17" t="s">
        <v>812</v>
      </c>
      <c r="C485" s="17" t="s">
        <v>813</v>
      </c>
      <c r="D485" s="17">
        <v>75</v>
      </c>
      <c r="E485" s="18">
        <v>38404.660000000003</v>
      </c>
      <c r="F485" s="19">
        <v>2642</v>
      </c>
      <c r="G485" s="158"/>
      <c r="H485" s="20">
        <f t="shared" si="9"/>
        <v>14.54</v>
      </c>
    </row>
    <row r="486" spans="1:8" x14ac:dyDescent="0.2">
      <c r="A486" s="17" t="s">
        <v>814</v>
      </c>
      <c r="B486" s="17" t="s">
        <v>815</v>
      </c>
      <c r="C486" s="17" t="s">
        <v>816</v>
      </c>
      <c r="D486" s="17">
        <v>50</v>
      </c>
      <c r="E486" s="18">
        <v>1086.05</v>
      </c>
      <c r="F486" s="19">
        <v>58</v>
      </c>
      <c r="G486" s="157">
        <v>159</v>
      </c>
      <c r="H486" s="20">
        <f t="shared" si="9"/>
        <v>18.73</v>
      </c>
    </row>
    <row r="487" spans="1:8" x14ac:dyDescent="0.2">
      <c r="A487" s="17" t="s">
        <v>814</v>
      </c>
      <c r="B487" s="17" t="s">
        <v>815</v>
      </c>
      <c r="C487" s="17" t="s">
        <v>816</v>
      </c>
      <c r="D487" s="17">
        <v>75</v>
      </c>
      <c r="E487" s="18">
        <v>9665.7800000000007</v>
      </c>
      <c r="F487" s="19">
        <v>588</v>
      </c>
      <c r="G487" s="158"/>
      <c r="H487" s="20">
        <f t="shared" si="9"/>
        <v>16.440000000000001</v>
      </c>
    </row>
    <row r="488" spans="1:8" x14ac:dyDescent="0.2">
      <c r="A488" s="17" t="s">
        <v>817</v>
      </c>
      <c r="B488" s="17" t="s">
        <v>818</v>
      </c>
      <c r="C488" s="17" t="s">
        <v>819</v>
      </c>
      <c r="D488" s="17">
        <v>50</v>
      </c>
      <c r="E488" s="18">
        <v>32773.99</v>
      </c>
      <c r="F488" s="19">
        <v>1731</v>
      </c>
      <c r="G488" s="157">
        <v>1620</v>
      </c>
      <c r="H488" s="20">
        <f t="shared" si="9"/>
        <v>18.93</v>
      </c>
    </row>
    <row r="489" spans="1:8" x14ac:dyDescent="0.2">
      <c r="A489" s="17" t="s">
        <v>817</v>
      </c>
      <c r="B489" s="17" t="s">
        <v>818</v>
      </c>
      <c r="C489" s="17" t="s">
        <v>819</v>
      </c>
      <c r="D489" s="17">
        <v>100</v>
      </c>
      <c r="E489" s="18">
        <v>8549489.0199999996</v>
      </c>
      <c r="F489" s="19">
        <v>7253</v>
      </c>
      <c r="G489" s="158"/>
      <c r="H489" s="20">
        <f t="shared" si="9"/>
        <v>1178.75</v>
      </c>
    </row>
    <row r="490" spans="1:8" x14ac:dyDescent="0.2">
      <c r="A490" s="17" t="s">
        <v>820</v>
      </c>
      <c r="B490" s="17" t="s">
        <v>821</v>
      </c>
      <c r="C490" s="17" t="s">
        <v>819</v>
      </c>
      <c r="D490" s="17">
        <v>50</v>
      </c>
      <c r="E490" s="18">
        <v>32773.99</v>
      </c>
      <c r="F490" s="19">
        <v>1731</v>
      </c>
      <c r="G490" s="157">
        <v>1620</v>
      </c>
      <c r="H490" s="20">
        <f t="shared" si="9"/>
        <v>18.93</v>
      </c>
    </row>
    <row r="491" spans="1:8" x14ac:dyDescent="0.2">
      <c r="A491" s="17" t="s">
        <v>820</v>
      </c>
      <c r="B491" s="17" t="s">
        <v>821</v>
      </c>
      <c r="C491" s="17" t="s">
        <v>819</v>
      </c>
      <c r="D491" s="17">
        <v>100</v>
      </c>
      <c r="E491" s="18">
        <v>8549489.0199999996</v>
      </c>
      <c r="F491" s="19">
        <v>7253</v>
      </c>
      <c r="G491" s="158"/>
      <c r="H491" s="20">
        <f t="shared" si="9"/>
        <v>1178.75</v>
      </c>
    </row>
    <row r="492" spans="1:8" x14ac:dyDescent="0.2">
      <c r="A492" s="17" t="s">
        <v>822</v>
      </c>
      <c r="B492" s="17" t="s">
        <v>823</v>
      </c>
      <c r="C492" s="17" t="s">
        <v>824</v>
      </c>
      <c r="D492" s="17">
        <v>50</v>
      </c>
      <c r="E492" s="18">
        <v>36106.400000000001</v>
      </c>
      <c r="F492" s="19">
        <v>7576</v>
      </c>
      <c r="G492" s="157">
        <v>16606</v>
      </c>
      <c r="H492" s="20">
        <f t="shared" si="9"/>
        <v>4.7699999999999996</v>
      </c>
    </row>
    <row r="493" spans="1:8" x14ac:dyDescent="0.2">
      <c r="A493" s="17" t="s">
        <v>822</v>
      </c>
      <c r="B493" s="17" t="s">
        <v>823</v>
      </c>
      <c r="C493" s="17" t="s">
        <v>824</v>
      </c>
      <c r="D493" s="17">
        <v>100</v>
      </c>
      <c r="E493" s="18">
        <v>1510900.78</v>
      </c>
      <c r="F493" s="19">
        <v>108037</v>
      </c>
      <c r="G493" s="158"/>
      <c r="H493" s="20">
        <f t="shared" si="9"/>
        <v>13.99</v>
      </c>
    </row>
    <row r="494" spans="1:8" x14ac:dyDescent="0.2">
      <c r="A494" s="17" t="s">
        <v>825</v>
      </c>
      <c r="B494" s="17" t="s">
        <v>826</v>
      </c>
      <c r="C494" s="17" t="s">
        <v>827</v>
      </c>
      <c r="D494" s="17">
        <v>100</v>
      </c>
      <c r="E494" s="18">
        <v>1510890.57</v>
      </c>
      <c r="F494" s="19">
        <v>108034</v>
      </c>
      <c r="G494" s="19">
        <v>14079</v>
      </c>
      <c r="H494" s="20">
        <f t="shared" si="9"/>
        <v>13.99</v>
      </c>
    </row>
    <row r="495" spans="1:8" x14ac:dyDescent="0.2">
      <c r="A495" s="17" t="s">
        <v>828</v>
      </c>
      <c r="B495" s="17" t="s">
        <v>829</v>
      </c>
      <c r="C495" s="17" t="s">
        <v>830</v>
      </c>
      <c r="D495" s="17">
        <v>50</v>
      </c>
      <c r="E495" s="18">
        <v>36106.400000000001</v>
      </c>
      <c r="F495" s="19">
        <v>7576</v>
      </c>
      <c r="G495" s="157">
        <v>2667</v>
      </c>
      <c r="H495" s="20">
        <f t="shared" si="9"/>
        <v>4.7699999999999996</v>
      </c>
    </row>
    <row r="496" spans="1:8" x14ac:dyDescent="0.2">
      <c r="A496" s="17" t="s">
        <v>828</v>
      </c>
      <c r="B496" s="17" t="s">
        <v>829</v>
      </c>
      <c r="C496" s="17" t="s">
        <v>830</v>
      </c>
      <c r="D496" s="17">
        <v>100</v>
      </c>
      <c r="E496" s="18">
        <v>10.210000000000001</v>
      </c>
      <c r="F496" s="19">
        <v>3</v>
      </c>
      <c r="G496" s="158"/>
      <c r="H496" s="20">
        <f t="shared" si="9"/>
        <v>3.4</v>
      </c>
    </row>
    <row r="497" spans="1:8" x14ac:dyDescent="0.2">
      <c r="A497" s="17" t="s">
        <v>831</v>
      </c>
      <c r="B497" s="17" t="s">
        <v>832</v>
      </c>
      <c r="C497" s="17" t="s">
        <v>833</v>
      </c>
      <c r="D497" s="17">
        <v>75</v>
      </c>
      <c r="E497" s="18">
        <v>41128.370000000003</v>
      </c>
      <c r="F497" s="19">
        <v>2186</v>
      </c>
      <c r="G497" s="157">
        <v>337</v>
      </c>
      <c r="H497" s="20">
        <f t="shared" si="9"/>
        <v>18.809999999999999</v>
      </c>
    </row>
    <row r="498" spans="1:8" x14ac:dyDescent="0.2">
      <c r="A498" s="17" t="s">
        <v>831</v>
      </c>
      <c r="B498" s="17" t="s">
        <v>832</v>
      </c>
      <c r="C498" s="17" t="s">
        <v>833</v>
      </c>
      <c r="D498" s="17">
        <v>100</v>
      </c>
      <c r="E498" s="18">
        <v>114.25</v>
      </c>
      <c r="F498" s="19">
        <v>4</v>
      </c>
      <c r="G498" s="158"/>
      <c r="H498" s="20">
        <f t="shared" si="9"/>
        <v>28.56</v>
      </c>
    </row>
    <row r="499" spans="1:8" x14ac:dyDescent="0.2">
      <c r="A499" s="17" t="s">
        <v>834</v>
      </c>
      <c r="B499" s="17" t="s">
        <v>835</v>
      </c>
      <c r="C499" s="17" t="s">
        <v>836</v>
      </c>
      <c r="D499" s="17">
        <v>75</v>
      </c>
      <c r="E499" s="18">
        <v>41128.370000000003</v>
      </c>
      <c r="F499" s="19">
        <v>2186</v>
      </c>
      <c r="G499" s="157">
        <v>337</v>
      </c>
      <c r="H499" s="20">
        <f t="shared" si="9"/>
        <v>18.809999999999999</v>
      </c>
    </row>
    <row r="500" spans="1:8" x14ac:dyDescent="0.2">
      <c r="A500" s="17" t="s">
        <v>834</v>
      </c>
      <c r="B500" s="17" t="s">
        <v>835</v>
      </c>
      <c r="C500" s="17" t="s">
        <v>836</v>
      </c>
      <c r="D500" s="17">
        <v>100</v>
      </c>
      <c r="E500" s="18">
        <v>114.25</v>
      </c>
      <c r="F500" s="19">
        <v>4</v>
      </c>
      <c r="G500" s="158"/>
      <c r="H500" s="20">
        <f t="shared" si="9"/>
        <v>28.56</v>
      </c>
    </row>
    <row r="501" spans="1:8" x14ac:dyDescent="0.2">
      <c r="A501" s="17" t="s">
        <v>837</v>
      </c>
      <c r="B501" s="17" t="s">
        <v>838</v>
      </c>
      <c r="C501" s="17" t="s">
        <v>839</v>
      </c>
      <c r="D501" s="17">
        <v>50</v>
      </c>
      <c r="E501" s="18">
        <v>33425.25</v>
      </c>
      <c r="F501" s="19">
        <v>1639</v>
      </c>
      <c r="G501" s="157">
        <v>537</v>
      </c>
      <c r="H501" s="20">
        <f t="shared" si="9"/>
        <v>20.39</v>
      </c>
    </row>
    <row r="502" spans="1:8" x14ac:dyDescent="0.2">
      <c r="A502" s="17" t="s">
        <v>837</v>
      </c>
      <c r="B502" s="17" t="s">
        <v>838</v>
      </c>
      <c r="C502" s="17" t="s">
        <v>839</v>
      </c>
      <c r="D502" s="17">
        <v>100</v>
      </c>
      <c r="E502" s="18">
        <v>84271.7</v>
      </c>
      <c r="F502" s="19">
        <v>2036</v>
      </c>
      <c r="G502" s="158"/>
      <c r="H502" s="20">
        <f t="shared" si="9"/>
        <v>41.39</v>
      </c>
    </row>
    <row r="503" spans="1:8" x14ac:dyDescent="0.2">
      <c r="A503" s="17" t="s">
        <v>840</v>
      </c>
      <c r="B503" s="17" t="s">
        <v>841</v>
      </c>
      <c r="C503" s="17" t="s">
        <v>839</v>
      </c>
      <c r="D503" s="17">
        <v>50</v>
      </c>
      <c r="E503" s="18">
        <v>33425.25</v>
      </c>
      <c r="F503" s="19">
        <v>1639</v>
      </c>
      <c r="G503" s="157">
        <v>537</v>
      </c>
      <c r="H503" s="20">
        <f t="shared" si="9"/>
        <v>20.39</v>
      </c>
    </row>
    <row r="504" spans="1:8" x14ac:dyDescent="0.2">
      <c r="A504" s="17" t="s">
        <v>840</v>
      </c>
      <c r="B504" s="17" t="s">
        <v>841</v>
      </c>
      <c r="C504" s="17" t="s">
        <v>839</v>
      </c>
      <c r="D504" s="17">
        <v>100</v>
      </c>
      <c r="E504" s="18">
        <v>84271.7</v>
      </c>
      <c r="F504" s="19">
        <v>2036</v>
      </c>
      <c r="G504" s="158"/>
      <c r="H504" s="20">
        <f t="shared" si="9"/>
        <v>41.39</v>
      </c>
    </row>
    <row r="505" spans="1:8" x14ac:dyDescent="0.2">
      <c r="A505" s="17" t="s">
        <v>842</v>
      </c>
      <c r="B505" s="17" t="s">
        <v>843</v>
      </c>
      <c r="C505" s="17" t="s">
        <v>844</v>
      </c>
      <c r="D505" s="17">
        <v>50</v>
      </c>
      <c r="E505" s="18">
        <v>323.11</v>
      </c>
      <c r="F505" s="19">
        <v>45</v>
      </c>
      <c r="G505" s="157">
        <v>101</v>
      </c>
      <c r="H505" s="20">
        <f t="shared" si="9"/>
        <v>7.18</v>
      </c>
    </row>
    <row r="506" spans="1:8" x14ac:dyDescent="0.2">
      <c r="A506" s="17" t="s">
        <v>842</v>
      </c>
      <c r="B506" s="17" t="s">
        <v>843</v>
      </c>
      <c r="C506" s="17" t="s">
        <v>844</v>
      </c>
      <c r="D506" s="17">
        <v>100</v>
      </c>
      <c r="E506" s="18">
        <v>56137.82</v>
      </c>
      <c r="F506" s="19">
        <v>431</v>
      </c>
      <c r="G506" s="158"/>
      <c r="H506" s="20">
        <f t="shared" si="9"/>
        <v>130.25</v>
      </c>
    </row>
    <row r="507" spans="1:8" x14ac:dyDescent="0.2">
      <c r="A507" s="17" t="s">
        <v>845</v>
      </c>
      <c r="B507" s="17" t="s">
        <v>846</v>
      </c>
      <c r="C507" s="17" t="s">
        <v>847</v>
      </c>
      <c r="D507" s="17">
        <v>100</v>
      </c>
      <c r="E507" s="18">
        <v>5782.39</v>
      </c>
      <c r="F507" s="19">
        <v>105</v>
      </c>
      <c r="G507" s="19">
        <v>15</v>
      </c>
      <c r="H507" s="20">
        <f t="shared" si="9"/>
        <v>55.07</v>
      </c>
    </row>
    <row r="508" spans="1:8" x14ac:dyDescent="0.2">
      <c r="A508" s="17" t="s">
        <v>848</v>
      </c>
      <c r="B508" s="17" t="s">
        <v>849</v>
      </c>
      <c r="C508" s="17" t="s">
        <v>850</v>
      </c>
      <c r="D508" s="17">
        <v>50</v>
      </c>
      <c r="E508" s="18">
        <v>323.11</v>
      </c>
      <c r="F508" s="19">
        <v>45</v>
      </c>
      <c r="G508" s="19">
        <v>13</v>
      </c>
      <c r="H508" s="20">
        <f t="shared" si="9"/>
        <v>7.18</v>
      </c>
    </row>
    <row r="509" spans="1:8" x14ac:dyDescent="0.2">
      <c r="A509" s="17" t="s">
        <v>851</v>
      </c>
      <c r="B509" s="17" t="s">
        <v>852</v>
      </c>
      <c r="C509" s="17" t="s">
        <v>853</v>
      </c>
      <c r="D509" s="17">
        <v>100</v>
      </c>
      <c r="E509" s="18">
        <v>50355.43</v>
      </c>
      <c r="F509" s="19">
        <v>326</v>
      </c>
      <c r="G509" s="19">
        <v>73</v>
      </c>
      <c r="H509" s="20">
        <f t="shared" si="9"/>
        <v>154.46</v>
      </c>
    </row>
    <row r="510" spans="1:8" x14ac:dyDescent="0.2">
      <c r="A510" s="17" t="s">
        <v>854</v>
      </c>
      <c r="B510" s="17" t="s">
        <v>806</v>
      </c>
      <c r="C510" s="17" t="s">
        <v>855</v>
      </c>
      <c r="D510" s="17">
        <v>50</v>
      </c>
      <c r="E510" s="18">
        <v>1032.6500000000001</v>
      </c>
      <c r="F510" s="19">
        <v>210</v>
      </c>
      <c r="G510" s="157">
        <v>59</v>
      </c>
      <c r="H510" s="20">
        <f t="shared" si="9"/>
        <v>4.92</v>
      </c>
    </row>
    <row r="511" spans="1:8" x14ac:dyDescent="0.2">
      <c r="A511" s="17" t="s">
        <v>854</v>
      </c>
      <c r="B511" s="17" t="s">
        <v>806</v>
      </c>
      <c r="C511" s="17" t="s">
        <v>855</v>
      </c>
      <c r="D511" s="17">
        <v>100</v>
      </c>
      <c r="E511" s="18">
        <v>85.83</v>
      </c>
      <c r="F511" s="19">
        <v>12</v>
      </c>
      <c r="G511" s="158"/>
      <c r="H511" s="20">
        <f t="shared" si="9"/>
        <v>7.15</v>
      </c>
    </row>
    <row r="512" spans="1:8" x14ac:dyDescent="0.2">
      <c r="A512" s="17" t="s">
        <v>856</v>
      </c>
      <c r="B512" s="17" t="s">
        <v>857</v>
      </c>
      <c r="C512" s="17" t="s">
        <v>855</v>
      </c>
      <c r="D512" s="17">
        <v>50</v>
      </c>
      <c r="E512" s="18">
        <v>1032.6500000000001</v>
      </c>
      <c r="F512" s="19">
        <v>210</v>
      </c>
      <c r="G512" s="157">
        <v>59</v>
      </c>
      <c r="H512" s="20">
        <f t="shared" si="9"/>
        <v>4.92</v>
      </c>
    </row>
    <row r="513" spans="1:8" x14ac:dyDescent="0.2">
      <c r="A513" s="17" t="s">
        <v>856</v>
      </c>
      <c r="B513" s="17" t="s">
        <v>857</v>
      </c>
      <c r="C513" s="17" t="s">
        <v>855</v>
      </c>
      <c r="D513" s="17">
        <v>100</v>
      </c>
      <c r="E513" s="18">
        <v>85.83</v>
      </c>
      <c r="F513" s="19">
        <v>12</v>
      </c>
      <c r="G513" s="158"/>
      <c r="H513" s="20">
        <f t="shared" si="9"/>
        <v>7.15</v>
      </c>
    </row>
    <row r="514" spans="1:8" x14ac:dyDescent="0.2">
      <c r="A514" s="17" t="s">
        <v>858</v>
      </c>
      <c r="B514" s="17" t="s">
        <v>859</v>
      </c>
      <c r="C514" s="17" t="s">
        <v>860</v>
      </c>
      <c r="D514" s="17">
        <v>50</v>
      </c>
      <c r="E514" s="18">
        <v>10420.08</v>
      </c>
      <c r="F514" s="19">
        <v>517</v>
      </c>
      <c r="G514" s="157">
        <v>129</v>
      </c>
      <c r="H514" s="20">
        <f t="shared" si="9"/>
        <v>20.149999999999999</v>
      </c>
    </row>
    <row r="515" spans="1:8" x14ac:dyDescent="0.2">
      <c r="A515" s="17" t="s">
        <v>858</v>
      </c>
      <c r="B515" s="17" t="s">
        <v>859</v>
      </c>
      <c r="C515" s="17" t="s">
        <v>860</v>
      </c>
      <c r="D515" s="17">
        <v>100</v>
      </c>
      <c r="E515" s="18">
        <v>235.61</v>
      </c>
      <c r="F515" s="19">
        <v>5</v>
      </c>
      <c r="G515" s="158"/>
      <c r="H515" s="20">
        <f t="shared" si="9"/>
        <v>47.12</v>
      </c>
    </row>
    <row r="516" spans="1:8" x14ac:dyDescent="0.2">
      <c r="A516" s="17" t="s">
        <v>861</v>
      </c>
      <c r="B516" s="17" t="s">
        <v>862</v>
      </c>
      <c r="C516" s="17" t="s">
        <v>860</v>
      </c>
      <c r="D516" s="17">
        <v>50</v>
      </c>
      <c r="E516" s="18">
        <v>10420.08</v>
      </c>
      <c r="F516" s="19">
        <v>517</v>
      </c>
      <c r="G516" s="157">
        <v>129</v>
      </c>
      <c r="H516" s="20">
        <f t="shared" si="9"/>
        <v>20.149999999999999</v>
      </c>
    </row>
    <row r="517" spans="1:8" x14ac:dyDescent="0.2">
      <c r="A517" s="17" t="s">
        <v>861</v>
      </c>
      <c r="B517" s="17" t="s">
        <v>862</v>
      </c>
      <c r="C517" s="17" t="s">
        <v>860</v>
      </c>
      <c r="D517" s="17">
        <v>100</v>
      </c>
      <c r="E517" s="18">
        <v>235.61</v>
      </c>
      <c r="F517" s="19">
        <v>5</v>
      </c>
      <c r="G517" s="158"/>
      <c r="H517" s="20">
        <f t="shared" si="9"/>
        <v>47.12</v>
      </c>
    </row>
    <row r="518" spans="1:8" x14ac:dyDescent="0.2">
      <c r="A518" s="17" t="s">
        <v>863</v>
      </c>
      <c r="B518" s="17" t="s">
        <v>864</v>
      </c>
      <c r="C518" s="17" t="s">
        <v>865</v>
      </c>
      <c r="D518" s="17">
        <v>50</v>
      </c>
      <c r="E518" s="18">
        <v>92786.39</v>
      </c>
      <c r="F518" s="19">
        <v>15970</v>
      </c>
      <c r="G518" s="157">
        <v>5339</v>
      </c>
      <c r="H518" s="20">
        <f t="shared" ref="H518:H581" si="10">ROUND(E518/F518,2)</f>
        <v>5.81</v>
      </c>
    </row>
    <row r="519" spans="1:8" x14ac:dyDescent="0.2">
      <c r="A519" s="17" t="s">
        <v>863</v>
      </c>
      <c r="B519" s="17" t="s">
        <v>864</v>
      </c>
      <c r="C519" s="17" t="s">
        <v>865</v>
      </c>
      <c r="D519" s="17">
        <v>100</v>
      </c>
      <c r="E519" s="18">
        <v>12.93</v>
      </c>
      <c r="F519" s="19">
        <v>2</v>
      </c>
      <c r="G519" s="158"/>
      <c r="H519" s="20">
        <f t="shared" si="10"/>
        <v>6.47</v>
      </c>
    </row>
    <row r="520" spans="1:8" x14ac:dyDescent="0.2">
      <c r="A520" s="17" t="s">
        <v>866</v>
      </c>
      <c r="B520" s="17" t="s">
        <v>867</v>
      </c>
      <c r="C520" s="17" t="s">
        <v>868</v>
      </c>
      <c r="D520" s="17">
        <v>50</v>
      </c>
      <c r="E520" s="18">
        <v>9092.09</v>
      </c>
      <c r="F520" s="19">
        <v>1840</v>
      </c>
      <c r="G520" s="157">
        <v>600</v>
      </c>
      <c r="H520" s="20">
        <f t="shared" si="10"/>
        <v>4.9400000000000004</v>
      </c>
    </row>
    <row r="521" spans="1:8" x14ac:dyDescent="0.2">
      <c r="A521" s="17" t="s">
        <v>866</v>
      </c>
      <c r="B521" s="17" t="s">
        <v>867</v>
      </c>
      <c r="C521" s="17" t="s">
        <v>868</v>
      </c>
      <c r="D521" s="17">
        <v>100</v>
      </c>
      <c r="E521" s="18">
        <v>12.93</v>
      </c>
      <c r="F521" s="19">
        <v>2</v>
      </c>
      <c r="G521" s="158"/>
      <c r="H521" s="20">
        <f t="shared" si="10"/>
        <v>6.47</v>
      </c>
    </row>
    <row r="522" spans="1:8" x14ac:dyDescent="0.2">
      <c r="A522" s="17" t="s">
        <v>869</v>
      </c>
      <c r="B522" s="17" t="s">
        <v>870</v>
      </c>
      <c r="C522" s="17" t="s">
        <v>871</v>
      </c>
      <c r="D522" s="17">
        <v>50</v>
      </c>
      <c r="E522" s="18">
        <v>57798.2</v>
      </c>
      <c r="F522" s="19">
        <v>9773</v>
      </c>
      <c r="G522" s="19">
        <v>3300</v>
      </c>
      <c r="H522" s="20">
        <f t="shared" si="10"/>
        <v>5.91</v>
      </c>
    </row>
    <row r="523" spans="1:8" x14ac:dyDescent="0.2">
      <c r="A523" s="17" t="s">
        <v>872</v>
      </c>
      <c r="B523" s="17" t="s">
        <v>873</v>
      </c>
      <c r="C523" s="17" t="s">
        <v>874</v>
      </c>
      <c r="D523" s="17">
        <v>50</v>
      </c>
      <c r="E523" s="18">
        <v>25896.1</v>
      </c>
      <c r="F523" s="19">
        <v>4357</v>
      </c>
      <c r="G523" s="19">
        <v>1672</v>
      </c>
      <c r="H523" s="20">
        <f t="shared" si="10"/>
        <v>5.94</v>
      </c>
    </row>
    <row r="524" spans="1:8" x14ac:dyDescent="0.2">
      <c r="A524" s="17" t="s">
        <v>875</v>
      </c>
      <c r="B524" s="17" t="s">
        <v>876</v>
      </c>
      <c r="C524" s="17" t="s">
        <v>877</v>
      </c>
      <c r="D524" s="17">
        <v>50</v>
      </c>
      <c r="E524" s="18">
        <v>99022.3</v>
      </c>
      <c r="F524" s="19">
        <v>10398</v>
      </c>
      <c r="G524" s="157">
        <v>3376</v>
      </c>
      <c r="H524" s="20">
        <f t="shared" si="10"/>
        <v>9.52</v>
      </c>
    </row>
    <row r="525" spans="1:8" x14ac:dyDescent="0.2">
      <c r="A525" s="17" t="s">
        <v>875</v>
      </c>
      <c r="B525" s="17" t="s">
        <v>876</v>
      </c>
      <c r="C525" s="17" t="s">
        <v>877</v>
      </c>
      <c r="D525" s="17">
        <v>100</v>
      </c>
      <c r="E525" s="18">
        <v>179734.3</v>
      </c>
      <c r="F525" s="19">
        <v>609</v>
      </c>
      <c r="G525" s="158"/>
      <c r="H525" s="20">
        <f t="shared" si="10"/>
        <v>295.13</v>
      </c>
    </row>
    <row r="526" spans="1:8" x14ac:dyDescent="0.2">
      <c r="A526" s="17" t="s">
        <v>878</v>
      </c>
      <c r="B526" s="17" t="s">
        <v>879</v>
      </c>
      <c r="C526" s="17" t="s">
        <v>880</v>
      </c>
      <c r="D526" s="17">
        <v>50</v>
      </c>
      <c r="E526" s="18">
        <v>328.85</v>
      </c>
      <c r="F526" s="19">
        <v>32</v>
      </c>
      <c r="G526" s="19">
        <v>11</v>
      </c>
      <c r="H526" s="20">
        <f t="shared" si="10"/>
        <v>10.28</v>
      </c>
    </row>
    <row r="527" spans="1:8" x14ac:dyDescent="0.2">
      <c r="A527" s="17" t="s">
        <v>881</v>
      </c>
      <c r="B527" s="17" t="s">
        <v>882</v>
      </c>
      <c r="C527" s="17" t="s">
        <v>883</v>
      </c>
      <c r="D527" s="17">
        <v>50</v>
      </c>
      <c r="E527" s="18">
        <v>5788.83</v>
      </c>
      <c r="F527" s="19">
        <v>951</v>
      </c>
      <c r="G527" s="157">
        <v>399</v>
      </c>
      <c r="H527" s="20">
        <f t="shared" si="10"/>
        <v>6.09</v>
      </c>
    </row>
    <row r="528" spans="1:8" x14ac:dyDescent="0.2">
      <c r="A528" s="17" t="s">
        <v>881</v>
      </c>
      <c r="B528" s="17" t="s">
        <v>882</v>
      </c>
      <c r="C528" s="17" t="s">
        <v>883</v>
      </c>
      <c r="D528" s="17">
        <v>100</v>
      </c>
      <c r="E528" s="18">
        <v>162198.57999999999</v>
      </c>
      <c r="F528" s="19">
        <v>198</v>
      </c>
      <c r="G528" s="158"/>
      <c r="H528" s="20">
        <f t="shared" si="10"/>
        <v>819.18</v>
      </c>
    </row>
    <row r="529" spans="1:8" x14ac:dyDescent="0.2">
      <c r="A529" s="17" t="s">
        <v>884</v>
      </c>
      <c r="B529" s="17" t="s">
        <v>885</v>
      </c>
      <c r="C529" s="17" t="s">
        <v>886</v>
      </c>
      <c r="D529" s="17">
        <v>50</v>
      </c>
      <c r="E529" s="18">
        <v>17114.400000000001</v>
      </c>
      <c r="F529" s="19">
        <v>2577</v>
      </c>
      <c r="G529" s="19">
        <v>848</v>
      </c>
      <c r="H529" s="20">
        <f t="shared" si="10"/>
        <v>6.64</v>
      </c>
    </row>
    <row r="530" spans="1:8" x14ac:dyDescent="0.2">
      <c r="A530" s="17" t="s">
        <v>887</v>
      </c>
      <c r="B530" s="17" t="s">
        <v>888</v>
      </c>
      <c r="C530" s="17" t="s">
        <v>889</v>
      </c>
      <c r="D530" s="17">
        <v>50</v>
      </c>
      <c r="E530" s="18">
        <v>6052.71</v>
      </c>
      <c r="F530" s="19">
        <v>918</v>
      </c>
      <c r="G530" s="19">
        <v>299</v>
      </c>
      <c r="H530" s="20">
        <f t="shared" si="10"/>
        <v>6.59</v>
      </c>
    </row>
    <row r="531" spans="1:8" x14ac:dyDescent="0.2">
      <c r="A531" s="17" t="s">
        <v>890</v>
      </c>
      <c r="B531" s="17" t="s">
        <v>891</v>
      </c>
      <c r="C531" s="17" t="s">
        <v>892</v>
      </c>
      <c r="D531" s="17">
        <v>50</v>
      </c>
      <c r="E531" s="18">
        <v>12537.33</v>
      </c>
      <c r="F531" s="19">
        <v>1889</v>
      </c>
      <c r="G531" s="19">
        <v>1147</v>
      </c>
      <c r="H531" s="20">
        <f t="shared" si="10"/>
        <v>6.64</v>
      </c>
    </row>
    <row r="532" spans="1:8" x14ac:dyDescent="0.2">
      <c r="A532" s="17" t="s">
        <v>893</v>
      </c>
      <c r="B532" s="17" t="s">
        <v>894</v>
      </c>
      <c r="C532" s="17" t="s">
        <v>895</v>
      </c>
      <c r="D532" s="17">
        <v>50</v>
      </c>
      <c r="E532" s="18">
        <v>57200.18</v>
      </c>
      <c r="F532" s="19">
        <v>4031</v>
      </c>
      <c r="G532" s="157">
        <v>774</v>
      </c>
      <c r="H532" s="20">
        <f t="shared" si="10"/>
        <v>14.19</v>
      </c>
    </row>
    <row r="533" spans="1:8" x14ac:dyDescent="0.2">
      <c r="A533" s="17" t="s">
        <v>893</v>
      </c>
      <c r="B533" s="17" t="s">
        <v>894</v>
      </c>
      <c r="C533" s="17" t="s">
        <v>895</v>
      </c>
      <c r="D533" s="17">
        <v>100</v>
      </c>
      <c r="E533" s="18">
        <v>17535.72</v>
      </c>
      <c r="F533" s="19">
        <v>411</v>
      </c>
      <c r="G533" s="158"/>
      <c r="H533" s="20">
        <f t="shared" si="10"/>
        <v>42.67</v>
      </c>
    </row>
    <row r="534" spans="1:8" ht="165.75" x14ac:dyDescent="0.2">
      <c r="A534" s="11" t="s">
        <v>896</v>
      </c>
      <c r="B534" s="12" t="s">
        <v>897</v>
      </c>
      <c r="C534" s="12" t="s">
        <v>898</v>
      </c>
      <c r="D534" s="23" t="s">
        <v>66</v>
      </c>
      <c r="E534" s="24">
        <f>SUM(E535+E536+E537)</f>
        <v>4299307.63</v>
      </c>
      <c r="F534" s="25">
        <f>SUM(F535+F536+F537)</f>
        <v>392769</v>
      </c>
      <c r="G534" s="25">
        <v>35044</v>
      </c>
      <c r="H534" s="16">
        <f t="shared" si="10"/>
        <v>10.95</v>
      </c>
    </row>
    <row r="535" spans="1:8" x14ac:dyDescent="0.2">
      <c r="A535" s="17" t="s">
        <v>896</v>
      </c>
      <c r="B535" s="17" t="s">
        <v>897</v>
      </c>
      <c r="C535" s="17" t="s">
        <v>898</v>
      </c>
      <c r="D535" s="17">
        <v>50</v>
      </c>
      <c r="E535" s="18">
        <v>16479.57</v>
      </c>
      <c r="F535" s="19">
        <v>754</v>
      </c>
      <c r="G535" s="157">
        <v>35044</v>
      </c>
      <c r="H535" s="20">
        <f t="shared" si="10"/>
        <v>21.86</v>
      </c>
    </row>
    <row r="536" spans="1:8" x14ac:dyDescent="0.2">
      <c r="A536" s="17" t="s">
        <v>896</v>
      </c>
      <c r="B536" s="17" t="s">
        <v>897</v>
      </c>
      <c r="C536" s="17" t="s">
        <v>898</v>
      </c>
      <c r="D536" s="17">
        <v>75</v>
      </c>
      <c r="E536" s="18">
        <v>1069833.1200000001</v>
      </c>
      <c r="F536" s="19">
        <v>151427</v>
      </c>
      <c r="G536" s="168"/>
      <c r="H536" s="20">
        <f t="shared" si="10"/>
        <v>7.07</v>
      </c>
    </row>
    <row r="537" spans="1:8" x14ac:dyDescent="0.2">
      <c r="A537" s="17" t="s">
        <v>896</v>
      </c>
      <c r="B537" s="17" t="s">
        <v>897</v>
      </c>
      <c r="C537" s="17" t="s">
        <v>898</v>
      </c>
      <c r="D537" s="17">
        <v>100</v>
      </c>
      <c r="E537" s="18">
        <v>3212994.94</v>
      </c>
      <c r="F537" s="19">
        <v>240588</v>
      </c>
      <c r="G537" s="158"/>
      <c r="H537" s="20">
        <f t="shared" si="10"/>
        <v>13.35</v>
      </c>
    </row>
    <row r="538" spans="1:8" x14ac:dyDescent="0.2">
      <c r="A538" s="17" t="s">
        <v>899</v>
      </c>
      <c r="B538" s="17" t="s">
        <v>900</v>
      </c>
      <c r="C538" s="17" t="s">
        <v>901</v>
      </c>
      <c r="D538" s="17">
        <v>75</v>
      </c>
      <c r="E538" s="18">
        <v>5325.12</v>
      </c>
      <c r="F538" s="19">
        <v>1057</v>
      </c>
      <c r="G538" s="19">
        <v>209</v>
      </c>
      <c r="H538" s="20">
        <f t="shared" si="10"/>
        <v>5.04</v>
      </c>
    </row>
    <row r="539" spans="1:8" x14ac:dyDescent="0.2">
      <c r="A539" s="17" t="s">
        <v>902</v>
      </c>
      <c r="B539" s="17" t="s">
        <v>903</v>
      </c>
      <c r="C539" s="17" t="s">
        <v>904</v>
      </c>
      <c r="D539" s="17">
        <v>75</v>
      </c>
      <c r="E539" s="18">
        <v>65961.36</v>
      </c>
      <c r="F539" s="19">
        <v>10986</v>
      </c>
      <c r="G539" s="157">
        <v>1490</v>
      </c>
      <c r="H539" s="20">
        <f t="shared" si="10"/>
        <v>6</v>
      </c>
    </row>
    <row r="540" spans="1:8" x14ac:dyDescent="0.2">
      <c r="A540" s="17" t="s">
        <v>902</v>
      </c>
      <c r="B540" s="17" t="s">
        <v>903</v>
      </c>
      <c r="C540" s="17" t="s">
        <v>904</v>
      </c>
      <c r="D540" s="17">
        <v>100</v>
      </c>
      <c r="E540" s="18">
        <v>124.29</v>
      </c>
      <c r="F540" s="19">
        <v>14</v>
      </c>
      <c r="G540" s="158"/>
      <c r="H540" s="20">
        <f t="shared" si="10"/>
        <v>8.8800000000000008</v>
      </c>
    </row>
    <row r="541" spans="1:8" x14ac:dyDescent="0.2">
      <c r="A541" s="17" t="s">
        <v>905</v>
      </c>
      <c r="B541" s="17" t="s">
        <v>906</v>
      </c>
      <c r="C541" s="17" t="s">
        <v>907</v>
      </c>
      <c r="D541" s="17">
        <v>75</v>
      </c>
      <c r="E541" s="18">
        <v>68837.11</v>
      </c>
      <c r="F541" s="19">
        <v>13910</v>
      </c>
      <c r="G541" s="157">
        <v>1783</v>
      </c>
      <c r="H541" s="20">
        <f t="shared" si="10"/>
        <v>4.95</v>
      </c>
    </row>
    <row r="542" spans="1:8" x14ac:dyDescent="0.2">
      <c r="A542" s="17" t="s">
        <v>905</v>
      </c>
      <c r="B542" s="17" t="s">
        <v>906</v>
      </c>
      <c r="C542" s="17" t="s">
        <v>907</v>
      </c>
      <c r="D542" s="17">
        <v>100</v>
      </c>
      <c r="E542" s="18">
        <v>596.71</v>
      </c>
      <c r="F542" s="19">
        <v>45</v>
      </c>
      <c r="G542" s="158"/>
      <c r="H542" s="20">
        <f t="shared" si="10"/>
        <v>13.26</v>
      </c>
    </row>
    <row r="543" spans="1:8" x14ac:dyDescent="0.2">
      <c r="A543" s="17" t="s">
        <v>908</v>
      </c>
      <c r="B543" s="17" t="s">
        <v>909</v>
      </c>
      <c r="C543" s="17" t="s">
        <v>910</v>
      </c>
      <c r="D543" s="17">
        <v>100</v>
      </c>
      <c r="E543" s="18">
        <v>5094.53</v>
      </c>
      <c r="F543" s="19">
        <v>847</v>
      </c>
      <c r="G543" s="19">
        <v>227</v>
      </c>
      <c r="H543" s="20">
        <f t="shared" si="10"/>
        <v>6.01</v>
      </c>
    </row>
    <row r="544" spans="1:8" x14ac:dyDescent="0.2">
      <c r="A544" s="17" t="s">
        <v>911</v>
      </c>
      <c r="B544" s="17" t="s">
        <v>912</v>
      </c>
      <c r="C544" s="17" t="s">
        <v>913</v>
      </c>
      <c r="D544" s="17">
        <v>100</v>
      </c>
      <c r="E544" s="18">
        <v>2760935.13</v>
      </c>
      <c r="F544" s="19">
        <v>210101</v>
      </c>
      <c r="G544" s="19">
        <v>12064</v>
      </c>
      <c r="H544" s="20">
        <f t="shared" si="10"/>
        <v>13.14</v>
      </c>
    </row>
    <row r="545" spans="1:8" x14ac:dyDescent="0.2">
      <c r="A545" s="17" t="s">
        <v>914</v>
      </c>
      <c r="B545" s="17" t="s">
        <v>915</v>
      </c>
      <c r="C545" s="17" t="s">
        <v>916</v>
      </c>
      <c r="D545" s="17">
        <v>75</v>
      </c>
      <c r="E545" s="18">
        <v>58785.02</v>
      </c>
      <c r="F545" s="19">
        <v>8113</v>
      </c>
      <c r="G545" s="157">
        <v>716</v>
      </c>
      <c r="H545" s="20">
        <f t="shared" si="10"/>
        <v>7.25</v>
      </c>
    </row>
    <row r="546" spans="1:8" x14ac:dyDescent="0.2">
      <c r="A546" s="17" t="s">
        <v>914</v>
      </c>
      <c r="B546" s="17" t="s">
        <v>915</v>
      </c>
      <c r="C546" s="17" t="s">
        <v>916</v>
      </c>
      <c r="D546" s="17">
        <v>100</v>
      </c>
      <c r="E546" s="18">
        <v>1477.41</v>
      </c>
      <c r="F546" s="19">
        <v>128</v>
      </c>
      <c r="G546" s="158"/>
      <c r="H546" s="20">
        <f t="shared" si="10"/>
        <v>11.54</v>
      </c>
    </row>
    <row r="547" spans="1:8" x14ac:dyDescent="0.2">
      <c r="A547" s="17" t="s">
        <v>917</v>
      </c>
      <c r="B547" s="17" t="s">
        <v>918</v>
      </c>
      <c r="C547" s="17" t="s">
        <v>919</v>
      </c>
      <c r="D547" s="17">
        <v>75</v>
      </c>
      <c r="E547" s="18">
        <v>3096.26</v>
      </c>
      <c r="F547" s="19">
        <v>539</v>
      </c>
      <c r="G547" s="19">
        <v>85</v>
      </c>
      <c r="H547" s="20">
        <f t="shared" si="10"/>
        <v>5.74</v>
      </c>
    </row>
    <row r="548" spans="1:8" x14ac:dyDescent="0.2">
      <c r="A548" s="17" t="s">
        <v>920</v>
      </c>
      <c r="B548" s="17" t="s">
        <v>921</v>
      </c>
      <c r="C548" s="17" t="s">
        <v>922</v>
      </c>
      <c r="D548" s="17">
        <v>75</v>
      </c>
      <c r="E548" s="18">
        <v>15366.41</v>
      </c>
      <c r="F548" s="19">
        <v>2883</v>
      </c>
      <c r="G548" s="157">
        <v>473</v>
      </c>
      <c r="H548" s="20">
        <f t="shared" si="10"/>
        <v>5.33</v>
      </c>
    </row>
    <row r="549" spans="1:8" x14ac:dyDescent="0.2">
      <c r="A549" s="17" t="s">
        <v>920</v>
      </c>
      <c r="B549" s="17" t="s">
        <v>921</v>
      </c>
      <c r="C549" s="17" t="s">
        <v>922</v>
      </c>
      <c r="D549" s="17">
        <v>100</v>
      </c>
      <c r="E549" s="18">
        <v>470.86</v>
      </c>
      <c r="F549" s="19">
        <v>51</v>
      </c>
      <c r="G549" s="158"/>
      <c r="H549" s="20">
        <f t="shared" si="10"/>
        <v>9.23</v>
      </c>
    </row>
    <row r="550" spans="1:8" x14ac:dyDescent="0.2">
      <c r="A550" s="17" t="s">
        <v>923</v>
      </c>
      <c r="B550" s="17" t="s">
        <v>924</v>
      </c>
      <c r="C550" s="17" t="s">
        <v>925</v>
      </c>
      <c r="D550" s="17">
        <v>75</v>
      </c>
      <c r="E550" s="18">
        <v>41990.01</v>
      </c>
      <c r="F550" s="19">
        <v>6009</v>
      </c>
      <c r="G550" s="157">
        <v>483</v>
      </c>
      <c r="H550" s="20">
        <f t="shared" si="10"/>
        <v>6.99</v>
      </c>
    </row>
    <row r="551" spans="1:8" x14ac:dyDescent="0.2">
      <c r="A551" s="17" t="s">
        <v>923</v>
      </c>
      <c r="B551" s="17" t="s">
        <v>924</v>
      </c>
      <c r="C551" s="17" t="s">
        <v>925</v>
      </c>
      <c r="D551" s="17">
        <v>100</v>
      </c>
      <c r="E551" s="18">
        <v>642.94000000000005</v>
      </c>
      <c r="F551" s="19">
        <v>43</v>
      </c>
      <c r="G551" s="158"/>
      <c r="H551" s="20">
        <f t="shared" si="10"/>
        <v>14.95</v>
      </c>
    </row>
    <row r="552" spans="1:8" x14ac:dyDescent="0.2">
      <c r="A552" s="17" t="s">
        <v>926</v>
      </c>
      <c r="B552" s="17" t="s">
        <v>927</v>
      </c>
      <c r="C552" s="17" t="s">
        <v>928</v>
      </c>
      <c r="D552" s="17">
        <v>75</v>
      </c>
      <c r="E552" s="18">
        <v>109184.99</v>
      </c>
      <c r="F552" s="19">
        <v>13013</v>
      </c>
      <c r="G552" s="157">
        <v>1109</v>
      </c>
      <c r="H552" s="20">
        <f t="shared" si="10"/>
        <v>8.39</v>
      </c>
    </row>
    <row r="553" spans="1:8" x14ac:dyDescent="0.2">
      <c r="A553" s="17" t="s">
        <v>926</v>
      </c>
      <c r="B553" s="17" t="s">
        <v>927</v>
      </c>
      <c r="C553" s="17" t="s">
        <v>928</v>
      </c>
      <c r="D553" s="17">
        <v>100</v>
      </c>
      <c r="E553" s="18">
        <v>1693.54</v>
      </c>
      <c r="F553" s="19">
        <v>155</v>
      </c>
      <c r="G553" s="158"/>
      <c r="H553" s="20">
        <f t="shared" si="10"/>
        <v>10.93</v>
      </c>
    </row>
    <row r="554" spans="1:8" x14ac:dyDescent="0.2">
      <c r="A554" s="17" t="s">
        <v>929</v>
      </c>
      <c r="B554" s="17" t="s">
        <v>930</v>
      </c>
      <c r="C554" s="17" t="s">
        <v>931</v>
      </c>
      <c r="D554" s="17">
        <v>75</v>
      </c>
      <c r="E554" s="18">
        <v>20450.2</v>
      </c>
      <c r="F554" s="19">
        <v>4906</v>
      </c>
      <c r="G554" s="157">
        <v>1944</v>
      </c>
      <c r="H554" s="20">
        <f t="shared" si="10"/>
        <v>4.17</v>
      </c>
    </row>
    <row r="555" spans="1:8" x14ac:dyDescent="0.2">
      <c r="A555" s="17" t="s">
        <v>929</v>
      </c>
      <c r="B555" s="17" t="s">
        <v>930</v>
      </c>
      <c r="C555" s="17" t="s">
        <v>931</v>
      </c>
      <c r="D555" s="17">
        <v>100</v>
      </c>
      <c r="E555" s="18">
        <v>4448.55</v>
      </c>
      <c r="F555" s="19">
        <v>580</v>
      </c>
      <c r="G555" s="158"/>
      <c r="H555" s="20">
        <f t="shared" si="10"/>
        <v>7.67</v>
      </c>
    </row>
    <row r="556" spans="1:8" x14ac:dyDescent="0.2">
      <c r="A556" s="17" t="s">
        <v>932</v>
      </c>
      <c r="B556" s="17" t="s">
        <v>933</v>
      </c>
      <c r="C556" s="17" t="s">
        <v>934</v>
      </c>
      <c r="D556" s="17">
        <v>75</v>
      </c>
      <c r="E556" s="18">
        <v>680593.21</v>
      </c>
      <c r="F556" s="19">
        <v>89992</v>
      </c>
      <c r="G556" s="157">
        <v>12785</v>
      </c>
      <c r="H556" s="20">
        <f t="shared" si="10"/>
        <v>7.56</v>
      </c>
    </row>
    <row r="557" spans="1:8" x14ac:dyDescent="0.2">
      <c r="A557" s="17" t="s">
        <v>932</v>
      </c>
      <c r="B557" s="17" t="s">
        <v>933</v>
      </c>
      <c r="C557" s="17" t="s">
        <v>934</v>
      </c>
      <c r="D557" s="17">
        <v>100</v>
      </c>
      <c r="E557" s="18">
        <v>9729.41</v>
      </c>
      <c r="F557" s="19">
        <v>663</v>
      </c>
      <c r="G557" s="158"/>
      <c r="H557" s="20">
        <f t="shared" si="10"/>
        <v>14.67</v>
      </c>
    </row>
    <row r="558" spans="1:8" x14ac:dyDescent="0.2">
      <c r="A558" s="17" t="s">
        <v>935</v>
      </c>
      <c r="B558" s="17" t="s">
        <v>936</v>
      </c>
      <c r="C558" s="17" t="s">
        <v>937</v>
      </c>
      <c r="D558" s="17">
        <v>100</v>
      </c>
      <c r="E558" s="18">
        <v>2821.94</v>
      </c>
      <c r="F558" s="19">
        <v>436</v>
      </c>
      <c r="G558" s="19">
        <v>116</v>
      </c>
      <c r="H558" s="20">
        <f t="shared" si="10"/>
        <v>6.47</v>
      </c>
    </row>
    <row r="559" spans="1:8" x14ac:dyDescent="0.2">
      <c r="A559" s="17" t="s">
        <v>938</v>
      </c>
      <c r="B559" s="17" t="s">
        <v>939</v>
      </c>
      <c r="C559" s="17" t="s">
        <v>940</v>
      </c>
      <c r="D559" s="17">
        <v>50</v>
      </c>
      <c r="E559" s="18">
        <v>2005.46</v>
      </c>
      <c r="F559" s="19">
        <v>79</v>
      </c>
      <c r="G559" s="157">
        <v>1690</v>
      </c>
      <c r="H559" s="20">
        <f t="shared" si="10"/>
        <v>25.39</v>
      </c>
    </row>
    <row r="560" spans="1:8" x14ac:dyDescent="0.2">
      <c r="A560" s="17" t="s">
        <v>938</v>
      </c>
      <c r="B560" s="17" t="s">
        <v>939</v>
      </c>
      <c r="C560" s="17" t="s">
        <v>940</v>
      </c>
      <c r="D560" s="17">
        <v>100</v>
      </c>
      <c r="E560" s="18">
        <v>131606.9</v>
      </c>
      <c r="F560" s="19">
        <v>13519</v>
      </c>
      <c r="G560" s="158"/>
      <c r="H560" s="20">
        <f t="shared" si="10"/>
        <v>9.73</v>
      </c>
    </row>
    <row r="561" spans="1:8" x14ac:dyDescent="0.2">
      <c r="A561" s="17" t="s">
        <v>941</v>
      </c>
      <c r="B561" s="17" t="s">
        <v>942</v>
      </c>
      <c r="C561" s="17" t="s">
        <v>943</v>
      </c>
      <c r="D561" s="17">
        <v>50</v>
      </c>
      <c r="E561" s="18">
        <v>7879.32</v>
      </c>
      <c r="F561" s="19">
        <v>356</v>
      </c>
      <c r="G561" s="157">
        <v>1097</v>
      </c>
      <c r="H561" s="20">
        <f t="shared" si="10"/>
        <v>22.13</v>
      </c>
    </row>
    <row r="562" spans="1:8" x14ac:dyDescent="0.2">
      <c r="A562" s="17" t="s">
        <v>941</v>
      </c>
      <c r="B562" s="17" t="s">
        <v>942</v>
      </c>
      <c r="C562" s="17" t="s">
        <v>943</v>
      </c>
      <c r="D562" s="17">
        <v>100</v>
      </c>
      <c r="E562" s="18">
        <v>175697.85</v>
      </c>
      <c r="F562" s="19">
        <v>9471</v>
      </c>
      <c r="G562" s="158"/>
      <c r="H562" s="20">
        <f t="shared" si="10"/>
        <v>18.55</v>
      </c>
    </row>
    <row r="563" spans="1:8" x14ac:dyDescent="0.2">
      <c r="A563" s="17" t="s">
        <v>944</v>
      </c>
      <c r="B563" s="17" t="s">
        <v>945</v>
      </c>
      <c r="C563" s="17" t="s">
        <v>946</v>
      </c>
      <c r="D563" s="17">
        <v>50</v>
      </c>
      <c r="E563" s="18">
        <v>6594.79</v>
      </c>
      <c r="F563" s="19">
        <v>319</v>
      </c>
      <c r="G563" s="157">
        <v>435</v>
      </c>
      <c r="H563" s="20">
        <f t="shared" si="10"/>
        <v>20.67</v>
      </c>
    </row>
    <row r="564" spans="1:8" x14ac:dyDescent="0.2">
      <c r="A564" s="17" t="s">
        <v>944</v>
      </c>
      <c r="B564" s="17" t="s">
        <v>945</v>
      </c>
      <c r="C564" s="17" t="s">
        <v>946</v>
      </c>
      <c r="D564" s="17">
        <v>100</v>
      </c>
      <c r="E564" s="18">
        <v>60354.02</v>
      </c>
      <c r="F564" s="19">
        <v>3511</v>
      </c>
      <c r="G564" s="158"/>
      <c r="H564" s="20">
        <f t="shared" si="10"/>
        <v>17.190000000000001</v>
      </c>
    </row>
    <row r="565" spans="1:8" x14ac:dyDescent="0.2">
      <c r="A565" s="17" t="s">
        <v>947</v>
      </c>
      <c r="B565" s="17" t="s">
        <v>948</v>
      </c>
      <c r="C565" s="17" t="s">
        <v>949</v>
      </c>
      <c r="D565" s="17">
        <v>75</v>
      </c>
      <c r="E565" s="18">
        <v>243.43</v>
      </c>
      <c r="F565" s="19">
        <v>19</v>
      </c>
      <c r="G565" s="157">
        <v>152</v>
      </c>
      <c r="H565" s="20">
        <f t="shared" si="10"/>
        <v>12.81</v>
      </c>
    </row>
    <row r="566" spans="1:8" x14ac:dyDescent="0.2">
      <c r="A566" s="17" t="s">
        <v>947</v>
      </c>
      <c r="B566" s="17" t="s">
        <v>948</v>
      </c>
      <c r="C566" s="17" t="s">
        <v>949</v>
      </c>
      <c r="D566" s="17">
        <v>100</v>
      </c>
      <c r="E566" s="18">
        <v>5641.83</v>
      </c>
      <c r="F566" s="19">
        <v>295</v>
      </c>
      <c r="G566" s="158"/>
      <c r="H566" s="20">
        <f t="shared" si="10"/>
        <v>19.12</v>
      </c>
    </row>
    <row r="567" spans="1:8" x14ac:dyDescent="0.2">
      <c r="A567" s="17" t="s">
        <v>950</v>
      </c>
      <c r="B567" s="17" t="s">
        <v>951</v>
      </c>
      <c r="C567" s="17" t="s">
        <v>952</v>
      </c>
      <c r="D567" s="17">
        <v>100</v>
      </c>
      <c r="E567" s="18">
        <v>51189.07</v>
      </c>
      <c r="F567" s="19">
        <v>662</v>
      </c>
      <c r="G567" s="19">
        <v>318</v>
      </c>
      <c r="H567" s="20">
        <f t="shared" si="10"/>
        <v>77.319999999999993</v>
      </c>
    </row>
    <row r="568" spans="1:8" x14ac:dyDescent="0.2">
      <c r="A568" s="17" t="s">
        <v>953</v>
      </c>
      <c r="B568" s="17" t="s">
        <v>954</v>
      </c>
      <c r="C568" s="17" t="s">
        <v>955</v>
      </c>
      <c r="D568" s="17">
        <v>100</v>
      </c>
      <c r="E568" s="18">
        <v>57.93</v>
      </c>
      <c r="F568" s="19">
        <v>8</v>
      </c>
      <c r="G568" s="19">
        <v>3</v>
      </c>
      <c r="H568" s="20">
        <f t="shared" si="10"/>
        <v>7.24</v>
      </c>
    </row>
    <row r="569" spans="1:8" x14ac:dyDescent="0.2">
      <c r="A569" s="17" t="s">
        <v>956</v>
      </c>
      <c r="B569" s="17" t="s">
        <v>957</v>
      </c>
      <c r="C569" s="17" t="s">
        <v>958</v>
      </c>
      <c r="D569" s="17">
        <v>100</v>
      </c>
      <c r="E569" s="18">
        <v>76.02</v>
      </c>
      <c r="F569" s="19">
        <v>9</v>
      </c>
      <c r="G569" s="19">
        <v>8</v>
      </c>
      <c r="H569" s="20">
        <f t="shared" si="10"/>
        <v>8.4499999999999993</v>
      </c>
    </row>
    <row r="570" spans="1:8" x14ac:dyDescent="0.2">
      <c r="A570" s="17" t="s">
        <v>959</v>
      </c>
      <c r="B570" s="17" t="s">
        <v>960</v>
      </c>
      <c r="C570" s="17" t="s">
        <v>961</v>
      </c>
      <c r="D570" s="17">
        <v>100</v>
      </c>
      <c r="E570" s="18">
        <v>191.76</v>
      </c>
      <c r="F570" s="19">
        <v>28</v>
      </c>
      <c r="G570" s="19">
        <v>13</v>
      </c>
      <c r="H570" s="20">
        <f t="shared" si="10"/>
        <v>6.85</v>
      </c>
    </row>
    <row r="571" spans="1:8" x14ac:dyDescent="0.2">
      <c r="A571" s="17" t="s">
        <v>962</v>
      </c>
      <c r="B571" s="17" t="s">
        <v>963</v>
      </c>
      <c r="C571" s="17" t="s">
        <v>964</v>
      </c>
      <c r="D571" s="17">
        <v>100</v>
      </c>
      <c r="E571" s="18">
        <v>144.25</v>
      </c>
      <c r="F571" s="19">
        <v>22</v>
      </c>
      <c r="G571" s="19">
        <v>10</v>
      </c>
      <c r="H571" s="20">
        <f t="shared" si="10"/>
        <v>6.56</v>
      </c>
    </row>
    <row r="572" spans="1:8" ht="25.5" x14ac:dyDescent="0.2">
      <c r="A572" s="11" t="s">
        <v>965</v>
      </c>
      <c r="B572" s="12" t="s">
        <v>966</v>
      </c>
      <c r="C572" s="12" t="s">
        <v>967</v>
      </c>
      <c r="D572" s="23" t="s">
        <v>153</v>
      </c>
      <c r="E572" s="24">
        <f>SUM(E573+E574)</f>
        <v>7346815.46</v>
      </c>
      <c r="F572" s="25">
        <f>SUM(F573+F574)</f>
        <v>239543</v>
      </c>
      <c r="G572" s="25">
        <v>77606</v>
      </c>
      <c r="H572" s="24">
        <f t="shared" si="10"/>
        <v>30.67</v>
      </c>
    </row>
    <row r="573" spans="1:8" x14ac:dyDescent="0.2">
      <c r="A573" s="17" t="s">
        <v>965</v>
      </c>
      <c r="B573" s="17" t="s">
        <v>966</v>
      </c>
      <c r="C573" s="17" t="s">
        <v>967</v>
      </c>
      <c r="D573" s="17">
        <v>50</v>
      </c>
      <c r="E573" s="18">
        <v>140016.18</v>
      </c>
      <c r="F573" s="19">
        <v>25041</v>
      </c>
      <c r="G573" s="157">
        <v>77606</v>
      </c>
      <c r="H573" s="20">
        <f t="shared" si="10"/>
        <v>5.59</v>
      </c>
    </row>
    <row r="574" spans="1:8" x14ac:dyDescent="0.2">
      <c r="A574" s="17" t="s">
        <v>965</v>
      </c>
      <c r="B574" s="17" t="s">
        <v>966</v>
      </c>
      <c r="C574" s="17" t="s">
        <v>967</v>
      </c>
      <c r="D574" s="17">
        <v>100</v>
      </c>
      <c r="E574" s="18">
        <v>7206799.2800000003</v>
      </c>
      <c r="F574" s="19">
        <v>214502</v>
      </c>
      <c r="G574" s="158"/>
      <c r="H574" s="20">
        <f t="shared" si="10"/>
        <v>33.6</v>
      </c>
    </row>
    <row r="575" spans="1:8" x14ac:dyDescent="0.2">
      <c r="A575" s="17" t="s">
        <v>968</v>
      </c>
      <c r="B575" s="17" t="s">
        <v>969</v>
      </c>
      <c r="C575" s="17" t="s">
        <v>970</v>
      </c>
      <c r="D575" s="17">
        <v>50</v>
      </c>
      <c r="E575" s="18">
        <v>140016.18</v>
      </c>
      <c r="F575" s="19">
        <v>25041</v>
      </c>
      <c r="G575" s="157">
        <v>48935</v>
      </c>
      <c r="H575" s="20">
        <f t="shared" si="10"/>
        <v>5.59</v>
      </c>
    </row>
    <row r="576" spans="1:8" x14ac:dyDescent="0.2">
      <c r="A576" s="17" t="s">
        <v>968</v>
      </c>
      <c r="B576" s="17" t="s">
        <v>969</v>
      </c>
      <c r="C576" s="17" t="s">
        <v>970</v>
      </c>
      <c r="D576" s="17">
        <v>100</v>
      </c>
      <c r="E576" s="18">
        <v>254846.41</v>
      </c>
      <c r="F576" s="19">
        <v>24311</v>
      </c>
      <c r="G576" s="158"/>
      <c r="H576" s="20">
        <f t="shared" si="10"/>
        <v>10.48</v>
      </c>
    </row>
    <row r="577" spans="1:8" x14ac:dyDescent="0.2">
      <c r="A577" s="17" t="s">
        <v>971</v>
      </c>
      <c r="B577" s="17" t="s">
        <v>972</v>
      </c>
      <c r="C577" s="17" t="s">
        <v>973</v>
      </c>
      <c r="D577" s="17">
        <v>100</v>
      </c>
      <c r="E577" s="18">
        <v>1635677.61</v>
      </c>
      <c r="F577" s="19">
        <v>29912</v>
      </c>
      <c r="G577" s="19">
        <v>2490</v>
      </c>
      <c r="H577" s="20">
        <f t="shared" si="10"/>
        <v>54.68</v>
      </c>
    </row>
    <row r="578" spans="1:8" x14ac:dyDescent="0.2">
      <c r="A578" s="17" t="s">
        <v>974</v>
      </c>
      <c r="B578" s="17" t="s">
        <v>975</v>
      </c>
      <c r="C578" s="17" t="s">
        <v>976</v>
      </c>
      <c r="D578" s="17">
        <v>100</v>
      </c>
      <c r="E578" s="18">
        <v>2061513.13</v>
      </c>
      <c r="F578" s="19">
        <v>11115</v>
      </c>
      <c r="G578" s="19">
        <v>757</v>
      </c>
      <c r="H578" s="20">
        <f t="shared" si="10"/>
        <v>185.47</v>
      </c>
    </row>
    <row r="579" spans="1:8" x14ac:dyDescent="0.2">
      <c r="A579" s="17" t="s">
        <v>977</v>
      </c>
      <c r="B579" s="17" t="s">
        <v>978</v>
      </c>
      <c r="C579" s="17" t="s">
        <v>979</v>
      </c>
      <c r="D579" s="17">
        <v>100</v>
      </c>
      <c r="E579" s="18">
        <v>2315996.58</v>
      </c>
      <c r="F579" s="19">
        <v>144425</v>
      </c>
      <c r="G579" s="19">
        <v>28979</v>
      </c>
      <c r="H579" s="20">
        <f t="shared" si="10"/>
        <v>16.04</v>
      </c>
    </row>
    <row r="580" spans="1:8" x14ac:dyDescent="0.2">
      <c r="A580" s="17" t="s">
        <v>980</v>
      </c>
      <c r="B580" s="17" t="s">
        <v>981</v>
      </c>
      <c r="C580" s="17" t="s">
        <v>982</v>
      </c>
      <c r="D580" s="17">
        <v>100</v>
      </c>
      <c r="E580" s="18">
        <v>20024.27</v>
      </c>
      <c r="F580" s="19">
        <v>94</v>
      </c>
      <c r="G580" s="19">
        <v>51</v>
      </c>
      <c r="H580" s="20">
        <f t="shared" si="10"/>
        <v>213.02</v>
      </c>
    </row>
    <row r="581" spans="1:8" x14ac:dyDescent="0.2">
      <c r="A581" s="17" t="s">
        <v>983</v>
      </c>
      <c r="B581" s="17" t="s">
        <v>984</v>
      </c>
      <c r="C581" s="17" t="s">
        <v>985</v>
      </c>
      <c r="D581" s="17">
        <v>100</v>
      </c>
      <c r="E581" s="18">
        <v>71178.59</v>
      </c>
      <c r="F581" s="19">
        <v>132</v>
      </c>
      <c r="G581" s="19">
        <v>30</v>
      </c>
      <c r="H581" s="20">
        <f t="shared" si="10"/>
        <v>539.23</v>
      </c>
    </row>
    <row r="582" spans="1:8" x14ac:dyDescent="0.2">
      <c r="A582" s="17" t="s">
        <v>986</v>
      </c>
      <c r="B582" s="17" t="s">
        <v>987</v>
      </c>
      <c r="C582" s="17" t="s">
        <v>988</v>
      </c>
      <c r="D582" s="17">
        <v>100</v>
      </c>
      <c r="E582" s="18">
        <v>1793.66</v>
      </c>
      <c r="F582" s="19">
        <v>34</v>
      </c>
      <c r="G582" s="19">
        <v>32</v>
      </c>
      <c r="H582" s="20">
        <f t="shared" ref="H582:H620" si="11">ROUND(E582/F582,2)</f>
        <v>52.75</v>
      </c>
    </row>
    <row r="583" spans="1:8" x14ac:dyDescent="0.2">
      <c r="A583" s="17" t="s">
        <v>989</v>
      </c>
      <c r="B583" s="17" t="s">
        <v>990</v>
      </c>
      <c r="C583" s="17" t="s">
        <v>991</v>
      </c>
      <c r="D583" s="17">
        <v>100</v>
      </c>
      <c r="E583" s="18">
        <v>845769.03</v>
      </c>
      <c r="F583" s="19">
        <v>4479</v>
      </c>
      <c r="G583" s="19">
        <v>914</v>
      </c>
      <c r="H583" s="20">
        <f t="shared" si="11"/>
        <v>188.83</v>
      </c>
    </row>
    <row r="584" spans="1:8" ht="25.5" x14ac:dyDescent="0.2">
      <c r="A584" s="11" t="s">
        <v>992</v>
      </c>
      <c r="B584" s="12" t="s">
        <v>993</v>
      </c>
      <c r="C584" s="12" t="s">
        <v>994</v>
      </c>
      <c r="D584" s="23" t="s">
        <v>153</v>
      </c>
      <c r="E584" s="24">
        <f>SUM(E585+E586)</f>
        <v>5928628.0800000001</v>
      </c>
      <c r="F584" s="25">
        <f>SUM(F585+F586)</f>
        <v>148237</v>
      </c>
      <c r="G584" s="25">
        <v>37221</v>
      </c>
      <c r="H584" s="24">
        <f t="shared" si="11"/>
        <v>39.99</v>
      </c>
    </row>
    <row r="585" spans="1:8" x14ac:dyDescent="0.2">
      <c r="A585" s="17" t="s">
        <v>992</v>
      </c>
      <c r="B585" s="17" t="s">
        <v>993</v>
      </c>
      <c r="C585" s="17" t="s">
        <v>994</v>
      </c>
      <c r="D585" s="17">
        <v>50</v>
      </c>
      <c r="E585" s="18">
        <v>838418.61</v>
      </c>
      <c r="F585" s="19">
        <v>125741</v>
      </c>
      <c r="G585" s="157">
        <v>37221</v>
      </c>
      <c r="H585" s="20">
        <f t="shared" si="11"/>
        <v>6.67</v>
      </c>
    </row>
    <row r="586" spans="1:8" x14ac:dyDescent="0.2">
      <c r="A586" s="17" t="s">
        <v>992</v>
      </c>
      <c r="B586" s="17" t="s">
        <v>993</v>
      </c>
      <c r="C586" s="17" t="s">
        <v>994</v>
      </c>
      <c r="D586" s="17">
        <v>100</v>
      </c>
      <c r="E586" s="18">
        <v>5090209.47</v>
      </c>
      <c r="F586" s="19">
        <v>22496</v>
      </c>
      <c r="G586" s="158"/>
      <c r="H586" s="20">
        <f t="shared" si="11"/>
        <v>226.27</v>
      </c>
    </row>
    <row r="587" spans="1:8" x14ac:dyDescent="0.2">
      <c r="A587" s="17" t="s">
        <v>995</v>
      </c>
      <c r="B587" s="17" t="s">
        <v>996</v>
      </c>
      <c r="C587" s="17" t="s">
        <v>997</v>
      </c>
      <c r="D587" s="17">
        <v>100</v>
      </c>
      <c r="E587" s="18">
        <v>16820.87</v>
      </c>
      <c r="F587" s="19">
        <v>548</v>
      </c>
      <c r="G587" s="19">
        <v>149</v>
      </c>
      <c r="H587" s="20">
        <f t="shared" si="11"/>
        <v>30.7</v>
      </c>
    </row>
    <row r="588" spans="1:8" x14ac:dyDescent="0.2">
      <c r="A588" s="17" t="s">
        <v>998</v>
      </c>
      <c r="B588" s="17" t="s">
        <v>999</v>
      </c>
      <c r="C588" s="17" t="s">
        <v>1000</v>
      </c>
      <c r="D588" s="17">
        <v>100</v>
      </c>
      <c r="E588" s="18">
        <v>321.24</v>
      </c>
      <c r="F588" s="19">
        <v>36</v>
      </c>
      <c r="G588" s="19">
        <v>24</v>
      </c>
      <c r="H588" s="20">
        <f t="shared" si="11"/>
        <v>8.92</v>
      </c>
    </row>
    <row r="589" spans="1:8" x14ac:dyDescent="0.2">
      <c r="A589" s="17" t="s">
        <v>1001</v>
      </c>
      <c r="B589" s="17" t="s">
        <v>1002</v>
      </c>
      <c r="C589" s="17" t="s">
        <v>1003</v>
      </c>
      <c r="D589" s="17">
        <v>100</v>
      </c>
      <c r="E589" s="18">
        <v>4883551.0999999996</v>
      </c>
      <c r="F589" s="19">
        <v>21604</v>
      </c>
      <c r="G589" s="19">
        <v>6398</v>
      </c>
      <c r="H589" s="20">
        <f t="shared" si="11"/>
        <v>226.05</v>
      </c>
    </row>
    <row r="590" spans="1:8" x14ac:dyDescent="0.2">
      <c r="A590" s="17" t="s">
        <v>1004</v>
      </c>
      <c r="B590" s="17" t="s">
        <v>1005</v>
      </c>
      <c r="C590" s="17" t="s">
        <v>1006</v>
      </c>
      <c r="D590" s="17">
        <v>50</v>
      </c>
      <c r="E590" s="18">
        <v>748463.03</v>
      </c>
      <c r="F590" s="19">
        <v>124103</v>
      </c>
      <c r="G590" s="19">
        <v>29750</v>
      </c>
      <c r="H590" s="20">
        <f t="shared" si="11"/>
        <v>6.03</v>
      </c>
    </row>
    <row r="591" spans="1:8" x14ac:dyDescent="0.2">
      <c r="A591" s="17" t="s">
        <v>1007</v>
      </c>
      <c r="B591" s="17" t="s">
        <v>1008</v>
      </c>
      <c r="C591" s="17" t="s">
        <v>1009</v>
      </c>
      <c r="D591" s="17">
        <v>50</v>
      </c>
      <c r="E591" s="18">
        <v>19554.78</v>
      </c>
      <c r="F591" s="19">
        <v>382</v>
      </c>
      <c r="G591" s="19">
        <v>172</v>
      </c>
      <c r="H591" s="20">
        <f t="shared" si="11"/>
        <v>51.19</v>
      </c>
    </row>
    <row r="592" spans="1:8" x14ac:dyDescent="0.2">
      <c r="A592" s="17" t="s">
        <v>1010</v>
      </c>
      <c r="B592" s="17" t="s">
        <v>1011</v>
      </c>
      <c r="C592" s="17" t="s">
        <v>1012</v>
      </c>
      <c r="D592" s="17">
        <v>50</v>
      </c>
      <c r="E592" s="18">
        <v>70198.59</v>
      </c>
      <c r="F592" s="19">
        <v>1239</v>
      </c>
      <c r="G592" s="157">
        <v>1198</v>
      </c>
      <c r="H592" s="20">
        <f t="shared" si="11"/>
        <v>56.66</v>
      </c>
    </row>
    <row r="593" spans="1:8" x14ac:dyDescent="0.2">
      <c r="A593" s="17" t="s">
        <v>1010</v>
      </c>
      <c r="B593" s="17" t="s">
        <v>1011</v>
      </c>
      <c r="C593" s="17" t="s">
        <v>1012</v>
      </c>
      <c r="D593" s="17">
        <v>100</v>
      </c>
      <c r="E593" s="18">
        <v>135.38</v>
      </c>
      <c r="F593" s="19">
        <v>2</v>
      </c>
      <c r="G593" s="158"/>
      <c r="H593" s="20">
        <f t="shared" si="11"/>
        <v>67.69</v>
      </c>
    </row>
    <row r="594" spans="1:8" x14ac:dyDescent="0.2">
      <c r="A594" s="17" t="s">
        <v>1013</v>
      </c>
      <c r="B594" s="17" t="s">
        <v>1014</v>
      </c>
      <c r="C594" s="17" t="s">
        <v>1015</v>
      </c>
      <c r="D594" s="17">
        <v>50</v>
      </c>
      <c r="E594" s="18">
        <v>202.21</v>
      </c>
      <c r="F594" s="19">
        <v>17</v>
      </c>
      <c r="G594" s="19">
        <v>7</v>
      </c>
      <c r="H594" s="20">
        <f t="shared" si="11"/>
        <v>11.89</v>
      </c>
    </row>
    <row r="595" spans="1:8" x14ac:dyDescent="0.2">
      <c r="A595" s="17" t="s">
        <v>1016</v>
      </c>
      <c r="B595" s="17" t="s">
        <v>1017</v>
      </c>
      <c r="C595" s="17" t="s">
        <v>1018</v>
      </c>
      <c r="D595" s="17">
        <v>100</v>
      </c>
      <c r="E595" s="18">
        <v>154806.75</v>
      </c>
      <c r="F595" s="19">
        <v>179</v>
      </c>
      <c r="G595" s="19">
        <v>38</v>
      </c>
      <c r="H595" s="20">
        <f t="shared" si="11"/>
        <v>864.84</v>
      </c>
    </row>
    <row r="596" spans="1:8" x14ac:dyDescent="0.2">
      <c r="A596" s="17" t="s">
        <v>1019</v>
      </c>
      <c r="B596" s="17" t="s">
        <v>1020</v>
      </c>
      <c r="C596" s="17" t="s">
        <v>1021</v>
      </c>
      <c r="D596" s="17">
        <v>100</v>
      </c>
      <c r="E596" s="18">
        <v>34574.129999999997</v>
      </c>
      <c r="F596" s="19">
        <v>127</v>
      </c>
      <c r="G596" s="19">
        <v>83</v>
      </c>
      <c r="H596" s="20">
        <f t="shared" si="11"/>
        <v>272.24</v>
      </c>
    </row>
    <row r="597" spans="1:8" x14ac:dyDescent="0.2">
      <c r="A597" s="11" t="s">
        <v>1022</v>
      </c>
      <c r="B597" s="12" t="s">
        <v>1023</v>
      </c>
      <c r="C597" s="12" t="s">
        <v>1024</v>
      </c>
      <c r="D597" s="23" t="s">
        <v>66</v>
      </c>
      <c r="E597" s="24">
        <f>SUM(E598+E599+E600)</f>
        <v>91817.32</v>
      </c>
      <c r="F597" s="25">
        <f>SUM(F598+F599+F600)</f>
        <v>4898</v>
      </c>
      <c r="G597" s="25">
        <v>815</v>
      </c>
      <c r="H597" s="24">
        <f t="shared" si="11"/>
        <v>18.75</v>
      </c>
    </row>
    <row r="598" spans="1:8" x14ac:dyDescent="0.2">
      <c r="A598" s="17" t="s">
        <v>1022</v>
      </c>
      <c r="B598" s="17" t="s">
        <v>1023</v>
      </c>
      <c r="C598" s="17" t="s">
        <v>1024</v>
      </c>
      <c r="D598" s="17">
        <v>50</v>
      </c>
      <c r="E598" s="18">
        <v>66773.460000000006</v>
      </c>
      <c r="F598" s="19">
        <v>3106</v>
      </c>
      <c r="G598" s="157">
        <v>815</v>
      </c>
      <c r="H598" s="20">
        <f t="shared" si="11"/>
        <v>21.5</v>
      </c>
    </row>
    <row r="599" spans="1:8" x14ac:dyDescent="0.2">
      <c r="A599" s="17" t="s">
        <v>1022</v>
      </c>
      <c r="B599" s="17" t="s">
        <v>1023</v>
      </c>
      <c r="C599" s="17" t="s">
        <v>1024</v>
      </c>
      <c r="D599" s="17">
        <v>75</v>
      </c>
      <c r="E599" s="18">
        <v>16528.78</v>
      </c>
      <c r="F599" s="19">
        <v>1606</v>
      </c>
      <c r="G599" s="168"/>
      <c r="H599" s="20">
        <f t="shared" si="11"/>
        <v>10.29</v>
      </c>
    </row>
    <row r="600" spans="1:8" x14ac:dyDescent="0.2">
      <c r="A600" s="17" t="s">
        <v>1022</v>
      </c>
      <c r="B600" s="17" t="s">
        <v>1023</v>
      </c>
      <c r="C600" s="17" t="s">
        <v>1024</v>
      </c>
      <c r="D600" s="17">
        <v>100</v>
      </c>
      <c r="E600" s="18">
        <v>8515.08</v>
      </c>
      <c r="F600" s="19">
        <v>186</v>
      </c>
      <c r="G600" s="158"/>
      <c r="H600" s="20">
        <f t="shared" si="11"/>
        <v>45.78</v>
      </c>
    </row>
    <row r="601" spans="1:8" x14ac:dyDescent="0.2">
      <c r="A601" s="17" t="s">
        <v>1025</v>
      </c>
      <c r="B601" s="17" t="s">
        <v>1026</v>
      </c>
      <c r="C601" s="17" t="s">
        <v>1027</v>
      </c>
      <c r="D601" s="17">
        <v>75</v>
      </c>
      <c r="E601" s="18">
        <v>2106.59</v>
      </c>
      <c r="F601" s="19">
        <v>393</v>
      </c>
      <c r="G601" s="19">
        <v>140</v>
      </c>
      <c r="H601" s="20">
        <f t="shared" si="11"/>
        <v>5.36</v>
      </c>
    </row>
    <row r="602" spans="1:8" x14ac:dyDescent="0.2">
      <c r="A602" s="17" t="s">
        <v>1028</v>
      </c>
      <c r="B602" s="17" t="s">
        <v>1029</v>
      </c>
      <c r="C602" s="17" t="s">
        <v>1030</v>
      </c>
      <c r="D602" s="17">
        <v>50</v>
      </c>
      <c r="E602" s="18">
        <v>18657.04</v>
      </c>
      <c r="F602" s="19">
        <v>872</v>
      </c>
      <c r="G602" s="157">
        <v>175</v>
      </c>
      <c r="H602" s="20">
        <f t="shared" si="11"/>
        <v>21.4</v>
      </c>
    </row>
    <row r="603" spans="1:8" x14ac:dyDescent="0.2">
      <c r="A603" s="17" t="s">
        <v>1028</v>
      </c>
      <c r="B603" s="17" t="s">
        <v>1029</v>
      </c>
      <c r="C603" s="17" t="s">
        <v>1030</v>
      </c>
      <c r="D603" s="17">
        <v>100</v>
      </c>
      <c r="E603" s="18">
        <v>169.56</v>
      </c>
      <c r="F603" s="19">
        <v>5</v>
      </c>
      <c r="G603" s="158"/>
      <c r="H603" s="20">
        <f t="shared" si="11"/>
        <v>33.909999999999997</v>
      </c>
    </row>
    <row r="604" spans="1:8" x14ac:dyDescent="0.2">
      <c r="A604" s="17" t="s">
        <v>1031</v>
      </c>
      <c r="B604" s="17" t="s">
        <v>1032</v>
      </c>
      <c r="C604" s="17" t="s">
        <v>1033</v>
      </c>
      <c r="D604" s="17">
        <v>50</v>
      </c>
      <c r="E604" s="18">
        <v>4773.75</v>
      </c>
      <c r="F604" s="19">
        <v>297</v>
      </c>
      <c r="G604" s="157">
        <v>71</v>
      </c>
      <c r="H604" s="20">
        <f t="shared" si="11"/>
        <v>16.07</v>
      </c>
    </row>
    <row r="605" spans="1:8" x14ac:dyDescent="0.2">
      <c r="A605" s="17" t="s">
        <v>1031</v>
      </c>
      <c r="B605" s="17" t="s">
        <v>1032</v>
      </c>
      <c r="C605" s="17" t="s">
        <v>1033</v>
      </c>
      <c r="D605" s="17">
        <v>100</v>
      </c>
      <c r="E605" s="18">
        <v>771.1</v>
      </c>
      <c r="F605" s="19">
        <v>11</v>
      </c>
      <c r="G605" s="158"/>
      <c r="H605" s="20">
        <f t="shared" si="11"/>
        <v>70.099999999999994</v>
      </c>
    </row>
    <row r="606" spans="1:8" x14ac:dyDescent="0.2">
      <c r="A606" s="17" t="s">
        <v>1034</v>
      </c>
      <c r="B606" s="17" t="s">
        <v>1035</v>
      </c>
      <c r="C606" s="17" t="s">
        <v>1036</v>
      </c>
      <c r="D606" s="17">
        <v>50</v>
      </c>
      <c r="E606" s="18">
        <v>43342.67</v>
      </c>
      <c r="F606" s="19">
        <v>1937</v>
      </c>
      <c r="G606" s="157">
        <v>431</v>
      </c>
      <c r="H606" s="20">
        <f t="shared" si="11"/>
        <v>22.38</v>
      </c>
    </row>
    <row r="607" spans="1:8" x14ac:dyDescent="0.2">
      <c r="A607" s="17" t="s">
        <v>1034</v>
      </c>
      <c r="B607" s="17" t="s">
        <v>1035</v>
      </c>
      <c r="C607" s="17" t="s">
        <v>1036</v>
      </c>
      <c r="D607" s="17">
        <v>75</v>
      </c>
      <c r="E607" s="18">
        <v>11354.5</v>
      </c>
      <c r="F607" s="19">
        <v>958</v>
      </c>
      <c r="G607" s="168"/>
      <c r="H607" s="20">
        <f t="shared" si="11"/>
        <v>11.85</v>
      </c>
    </row>
    <row r="608" spans="1:8" x14ac:dyDescent="0.2">
      <c r="A608" s="17" t="s">
        <v>1034</v>
      </c>
      <c r="B608" s="17" t="s">
        <v>1035</v>
      </c>
      <c r="C608" s="17" t="s">
        <v>1036</v>
      </c>
      <c r="D608" s="17">
        <v>100</v>
      </c>
      <c r="E608" s="18">
        <v>7574.42</v>
      </c>
      <c r="F608" s="19">
        <v>170</v>
      </c>
      <c r="G608" s="158"/>
      <c r="H608" s="20">
        <f t="shared" si="11"/>
        <v>44.56</v>
      </c>
    </row>
    <row r="609" spans="1:8" x14ac:dyDescent="0.2">
      <c r="A609" s="17" t="s">
        <v>1037</v>
      </c>
      <c r="B609" s="17" t="s">
        <v>1038</v>
      </c>
      <c r="C609" s="17" t="s">
        <v>1039</v>
      </c>
      <c r="D609" s="17">
        <v>75</v>
      </c>
      <c r="E609" s="18">
        <v>424.9</v>
      </c>
      <c r="F609" s="19">
        <v>43</v>
      </c>
      <c r="G609" s="19">
        <v>10</v>
      </c>
      <c r="H609" s="20">
        <f t="shared" si="11"/>
        <v>9.8800000000000008</v>
      </c>
    </row>
    <row r="610" spans="1:8" x14ac:dyDescent="0.2">
      <c r="A610" s="17" t="s">
        <v>1040</v>
      </c>
      <c r="B610" s="17" t="s">
        <v>1041</v>
      </c>
      <c r="C610" s="17" t="s">
        <v>1042</v>
      </c>
      <c r="D610" s="17">
        <v>75</v>
      </c>
      <c r="E610" s="18">
        <v>2642.79</v>
      </c>
      <c r="F610" s="19">
        <v>212</v>
      </c>
      <c r="G610" s="19">
        <v>24</v>
      </c>
      <c r="H610" s="20">
        <f t="shared" si="11"/>
        <v>12.47</v>
      </c>
    </row>
    <row r="611" spans="1:8" x14ac:dyDescent="0.2">
      <c r="A611" s="11" t="s">
        <v>1043</v>
      </c>
      <c r="B611" s="12" t="s">
        <v>1044</v>
      </c>
      <c r="C611" s="12" t="s">
        <v>1045</v>
      </c>
      <c r="D611" s="23" t="s">
        <v>1046</v>
      </c>
      <c r="E611" s="24">
        <f>SUM(E612+E613)</f>
        <v>114969.84999999999</v>
      </c>
      <c r="F611" s="25">
        <f>SUM(F612+F613)</f>
        <v>3091</v>
      </c>
      <c r="G611" s="25">
        <v>1433</v>
      </c>
      <c r="H611" s="24">
        <f t="shared" si="11"/>
        <v>37.200000000000003</v>
      </c>
    </row>
    <row r="612" spans="1:8" x14ac:dyDescent="0.2">
      <c r="A612" s="17" t="s">
        <v>1043</v>
      </c>
      <c r="B612" s="17" t="s">
        <v>1044</v>
      </c>
      <c r="C612" s="17" t="s">
        <v>1045</v>
      </c>
      <c r="D612" s="17">
        <v>75</v>
      </c>
      <c r="E612" s="18">
        <v>69977.179999999993</v>
      </c>
      <c r="F612" s="19">
        <v>1308</v>
      </c>
      <c r="G612" s="157">
        <v>1433</v>
      </c>
      <c r="H612" s="20">
        <f t="shared" si="11"/>
        <v>53.5</v>
      </c>
    </row>
    <row r="613" spans="1:8" x14ac:dyDescent="0.2">
      <c r="A613" s="17" t="s">
        <v>1043</v>
      </c>
      <c r="B613" s="17" t="s">
        <v>1044</v>
      </c>
      <c r="C613" s="17" t="s">
        <v>1045</v>
      </c>
      <c r="D613" s="17">
        <v>100</v>
      </c>
      <c r="E613" s="18">
        <v>44992.67</v>
      </c>
      <c r="F613" s="19">
        <v>1783</v>
      </c>
      <c r="G613" s="158"/>
      <c r="H613" s="20">
        <f t="shared" si="11"/>
        <v>25.23</v>
      </c>
    </row>
    <row r="614" spans="1:8" x14ac:dyDescent="0.2">
      <c r="A614" s="17" t="s">
        <v>1047</v>
      </c>
      <c r="B614" s="17" t="s">
        <v>1048</v>
      </c>
      <c r="C614" s="17" t="s">
        <v>1049</v>
      </c>
      <c r="D614" s="17">
        <v>75</v>
      </c>
      <c r="E614" s="18">
        <v>11615.67</v>
      </c>
      <c r="F614" s="19">
        <v>199</v>
      </c>
      <c r="G614" s="157">
        <v>1134</v>
      </c>
      <c r="H614" s="20">
        <f t="shared" si="11"/>
        <v>58.37</v>
      </c>
    </row>
    <row r="615" spans="1:8" x14ac:dyDescent="0.2">
      <c r="A615" s="17" t="s">
        <v>1047</v>
      </c>
      <c r="B615" s="17" t="s">
        <v>1048</v>
      </c>
      <c r="C615" s="17" t="s">
        <v>1049</v>
      </c>
      <c r="D615" s="17">
        <v>100</v>
      </c>
      <c r="E615" s="18">
        <v>44992.67</v>
      </c>
      <c r="F615" s="19">
        <v>1783</v>
      </c>
      <c r="G615" s="158"/>
      <c r="H615" s="20">
        <f t="shared" si="11"/>
        <v>25.23</v>
      </c>
    </row>
    <row r="616" spans="1:8" x14ac:dyDescent="0.2">
      <c r="A616" s="17" t="s">
        <v>1050</v>
      </c>
      <c r="B616" s="17" t="s">
        <v>1051</v>
      </c>
      <c r="C616" s="17" t="s">
        <v>1052</v>
      </c>
      <c r="D616" s="17">
        <v>75</v>
      </c>
      <c r="E616" s="18">
        <v>11615.67</v>
      </c>
      <c r="F616" s="19">
        <v>199</v>
      </c>
      <c r="G616" s="19">
        <v>69</v>
      </c>
      <c r="H616" s="20">
        <f t="shared" si="11"/>
        <v>58.37</v>
      </c>
    </row>
    <row r="617" spans="1:8" x14ac:dyDescent="0.2">
      <c r="A617" s="17" t="s">
        <v>1053</v>
      </c>
      <c r="B617" s="17" t="s">
        <v>1054</v>
      </c>
      <c r="C617" s="17" t="s">
        <v>1055</v>
      </c>
      <c r="D617" s="17">
        <v>100</v>
      </c>
      <c r="E617" s="18">
        <v>44992.67</v>
      </c>
      <c r="F617" s="19">
        <v>1783</v>
      </c>
      <c r="G617" s="19">
        <v>1071</v>
      </c>
      <c r="H617" s="20">
        <f t="shared" si="11"/>
        <v>25.23</v>
      </c>
    </row>
    <row r="618" spans="1:8" x14ac:dyDescent="0.2">
      <c r="A618" s="17" t="s">
        <v>1056</v>
      </c>
      <c r="B618" s="17" t="s">
        <v>1057</v>
      </c>
      <c r="C618" s="17" t="s">
        <v>1058</v>
      </c>
      <c r="D618" s="17">
        <v>75</v>
      </c>
      <c r="E618" s="18">
        <v>58361.51</v>
      </c>
      <c r="F618" s="19">
        <v>1109</v>
      </c>
      <c r="G618" s="19">
        <v>326</v>
      </c>
      <c r="H618" s="20">
        <f t="shared" si="11"/>
        <v>52.63</v>
      </c>
    </row>
    <row r="619" spans="1:8" ht="13.5" thickBot="1" x14ac:dyDescent="0.25">
      <c r="A619" s="17" t="s">
        <v>1059</v>
      </c>
      <c r="B619" s="17" t="s">
        <v>1060</v>
      </c>
      <c r="C619" s="17" t="s">
        <v>1058</v>
      </c>
      <c r="D619" s="17">
        <v>75</v>
      </c>
      <c r="E619" s="18">
        <v>58361.51</v>
      </c>
      <c r="F619" s="19">
        <v>1109</v>
      </c>
      <c r="G619" s="19">
        <v>326</v>
      </c>
      <c r="H619" s="20">
        <f t="shared" si="11"/>
        <v>52.63</v>
      </c>
    </row>
    <row r="620" spans="1:8" ht="13.5" thickBot="1" x14ac:dyDescent="0.25">
      <c r="A620" s="152" t="s">
        <v>1277</v>
      </c>
      <c r="B620" s="153"/>
      <c r="C620" s="153"/>
      <c r="D620" s="154"/>
      <c r="E620" s="27">
        <f>E6+E9+E11+E24+E83+E314+E328+E352+E393+E422+E437+E470+E474+E534+E572+E584+E597+E611</f>
        <v>183816678.5</v>
      </c>
      <c r="F620" s="28">
        <f>F6+F9+F11+F24+F83+F314+F328+F352+F393+F422+F437+F470+F474+F534+F572+F584+F597+F611</f>
        <v>7284184</v>
      </c>
      <c r="G620" s="28">
        <v>696080</v>
      </c>
      <c r="H620" s="29">
        <f t="shared" si="11"/>
        <v>25.24</v>
      </c>
    </row>
    <row r="622" spans="1:8" ht="30" customHeight="1" thickBot="1" x14ac:dyDescent="0.25">
      <c r="A622" s="159" t="s">
        <v>1061</v>
      </c>
      <c r="B622" s="160"/>
      <c r="C622" s="160"/>
      <c r="D622" s="160"/>
      <c r="E622" s="160"/>
      <c r="F622" s="160"/>
      <c r="G622" s="160"/>
      <c r="H622" s="160"/>
    </row>
    <row r="623" spans="1:8" ht="39" customHeight="1" thickBot="1" x14ac:dyDescent="0.25">
      <c r="A623" s="30" t="s">
        <v>1062</v>
      </c>
      <c r="B623" s="31"/>
      <c r="C623" s="31"/>
      <c r="D623" s="32" t="s">
        <v>5</v>
      </c>
      <c r="E623" s="32" t="s">
        <v>6</v>
      </c>
      <c r="F623" s="32" t="s">
        <v>7</v>
      </c>
      <c r="G623" s="161" t="s">
        <v>1063</v>
      </c>
      <c r="H623" s="162"/>
    </row>
    <row r="624" spans="1:8" x14ac:dyDescent="0.2">
      <c r="A624" s="163" t="s">
        <v>1064</v>
      </c>
      <c r="B624" s="164"/>
      <c r="C624" s="165"/>
      <c r="D624" s="33">
        <v>50</v>
      </c>
      <c r="E624" s="34">
        <v>316357.75</v>
      </c>
      <c r="F624" s="34">
        <v>40637</v>
      </c>
      <c r="G624" s="166">
        <v>22809</v>
      </c>
      <c r="H624" s="167"/>
    </row>
    <row r="625" spans="1:14" ht="13.5" customHeight="1" thickBot="1" x14ac:dyDescent="0.25">
      <c r="A625" s="143" t="s">
        <v>1065</v>
      </c>
      <c r="B625" s="144"/>
      <c r="C625" s="145"/>
      <c r="D625" s="35">
        <v>25</v>
      </c>
      <c r="E625" s="34">
        <v>23484.82</v>
      </c>
      <c r="F625" s="34">
        <v>4337</v>
      </c>
      <c r="G625" s="146">
        <v>2585</v>
      </c>
      <c r="H625" s="147"/>
    </row>
    <row r="626" spans="1:14" ht="13.5" thickBot="1" x14ac:dyDescent="0.25">
      <c r="A626" s="148" t="s">
        <v>1279</v>
      </c>
      <c r="B626" s="149"/>
      <c r="C626" s="149"/>
      <c r="D626" s="149"/>
      <c r="E626" s="36">
        <f>E624+E625</f>
        <v>339842.57</v>
      </c>
      <c r="F626" s="36">
        <f>F624+F625</f>
        <v>44974</v>
      </c>
      <c r="G626" s="150">
        <f t="shared" ref="G626" si="12">G624+G625</f>
        <v>25394</v>
      </c>
      <c r="H626" s="151"/>
    </row>
    <row r="627" spans="1:14" ht="13.5" thickBot="1" x14ac:dyDescent="0.25">
      <c r="A627" s="37"/>
      <c r="B627" s="38"/>
      <c r="C627" s="39"/>
      <c r="D627" s="39"/>
      <c r="E627" s="39"/>
      <c r="F627" s="39"/>
      <c r="G627" s="40"/>
      <c r="H627" s="39"/>
    </row>
    <row r="628" spans="1:14" ht="13.5" thickBot="1" x14ac:dyDescent="0.25">
      <c r="A628" s="152" t="s">
        <v>1280</v>
      </c>
      <c r="B628" s="153"/>
      <c r="C628" s="153"/>
      <c r="D628" s="153"/>
      <c r="E628" s="153"/>
      <c r="F628" s="153"/>
      <c r="G628" s="154"/>
      <c r="H628" s="41">
        <v>714509</v>
      </c>
    </row>
    <row r="631" spans="1:14" x14ac:dyDescent="0.2">
      <c r="A631" s="155" t="s">
        <v>1066</v>
      </c>
      <c r="B631" s="156"/>
      <c r="C631" s="156"/>
      <c r="D631" s="156"/>
      <c r="E631" s="156"/>
      <c r="F631" s="156"/>
      <c r="G631" s="156"/>
      <c r="H631" s="42"/>
      <c r="I631" s="42"/>
      <c r="J631" s="26"/>
    </row>
    <row r="632" spans="1:14" x14ac:dyDescent="0.2">
      <c r="A632" s="155"/>
      <c r="B632" s="156"/>
      <c r="C632" s="156"/>
      <c r="D632" s="156"/>
      <c r="E632" s="156"/>
      <c r="F632" s="156"/>
      <c r="G632" s="156"/>
      <c r="H632" s="42"/>
      <c r="I632" s="42"/>
      <c r="J632" s="26"/>
    </row>
    <row r="633" spans="1:14" ht="41.25" customHeight="1" x14ac:dyDescent="0.2">
      <c r="A633" s="43" t="s">
        <v>1281</v>
      </c>
      <c r="B633" s="136" t="s">
        <v>1067</v>
      </c>
      <c r="C633" s="137"/>
      <c r="D633" s="43" t="s">
        <v>1282</v>
      </c>
      <c r="E633" s="44" t="s">
        <v>1068</v>
      </c>
      <c r="F633" s="138" t="s">
        <v>1069</v>
      </c>
      <c r="G633" s="138"/>
      <c r="H633" s="42"/>
      <c r="I633" s="42"/>
    </row>
    <row r="634" spans="1:14" x14ac:dyDescent="0.2">
      <c r="A634" s="131" t="s">
        <v>10</v>
      </c>
      <c r="B634" s="131"/>
      <c r="C634" s="131"/>
      <c r="D634" s="131"/>
      <c r="E634" s="45">
        <v>15</v>
      </c>
      <c r="F634" s="99">
        <f>F635+F636+F637</f>
        <v>19305.160000000003</v>
      </c>
      <c r="G634" s="99"/>
      <c r="H634" s="42"/>
      <c r="I634" s="42"/>
      <c r="L634" s="26"/>
      <c r="M634" s="26"/>
    </row>
    <row r="635" spans="1:14" x14ac:dyDescent="0.2">
      <c r="A635" s="139">
        <v>1</v>
      </c>
      <c r="B635" s="95" t="s">
        <v>1070</v>
      </c>
      <c r="C635" s="96"/>
      <c r="D635" s="46" t="s">
        <v>1071</v>
      </c>
      <c r="E635" s="47">
        <v>3</v>
      </c>
      <c r="F635" s="141">
        <v>637.1400000000001</v>
      </c>
      <c r="G635" s="142"/>
      <c r="H635" s="42"/>
      <c r="I635" s="42"/>
      <c r="M635" s="26"/>
      <c r="N635" s="26"/>
    </row>
    <row r="636" spans="1:14" x14ac:dyDescent="0.2">
      <c r="A636" s="140"/>
      <c r="B636" s="95" t="s">
        <v>1072</v>
      </c>
      <c r="C636" s="96"/>
      <c r="D636" s="48" t="s">
        <v>1073</v>
      </c>
      <c r="E636" s="47">
        <v>11</v>
      </c>
      <c r="F636" s="141">
        <v>17609.470000000005</v>
      </c>
      <c r="G636" s="142"/>
      <c r="H636" s="42"/>
      <c r="I636" s="42"/>
      <c r="M636" s="26"/>
      <c r="N636" s="26"/>
    </row>
    <row r="637" spans="1:14" x14ac:dyDescent="0.2">
      <c r="A637" s="140"/>
      <c r="B637" s="95" t="s">
        <v>1074</v>
      </c>
      <c r="C637" s="96"/>
      <c r="D637" s="49" t="s">
        <v>1075</v>
      </c>
      <c r="E637" s="47">
        <v>1</v>
      </c>
      <c r="F637" s="141">
        <v>1058.55</v>
      </c>
      <c r="G637" s="142"/>
      <c r="H637" s="42"/>
      <c r="I637" s="42"/>
      <c r="M637" s="26"/>
    </row>
    <row r="638" spans="1:14" x14ac:dyDescent="0.2">
      <c r="A638" s="131" t="s">
        <v>25</v>
      </c>
      <c r="B638" s="131"/>
      <c r="C638" s="131"/>
      <c r="D638" s="131"/>
      <c r="E638" s="50">
        <v>19</v>
      </c>
      <c r="F638" s="99">
        <f>F639+F640+F641+F642+F644+F646+F647+F648+F643+F645</f>
        <v>106230.91</v>
      </c>
      <c r="G638" s="99"/>
      <c r="H638" s="42"/>
      <c r="I638" s="42"/>
      <c r="M638" s="26"/>
    </row>
    <row r="639" spans="1:14" x14ac:dyDescent="0.2">
      <c r="A639" s="132">
        <v>3</v>
      </c>
      <c r="B639" s="95" t="s">
        <v>1076</v>
      </c>
      <c r="C639" s="96"/>
      <c r="D639" s="17" t="s">
        <v>1077</v>
      </c>
      <c r="E639" s="51">
        <v>1</v>
      </c>
      <c r="F639" s="97">
        <v>5921.16</v>
      </c>
      <c r="G639" s="97"/>
      <c r="H639" s="42"/>
      <c r="I639" s="42"/>
      <c r="M639" s="26"/>
    </row>
    <row r="640" spans="1:14" x14ac:dyDescent="0.2">
      <c r="A640" s="133"/>
      <c r="B640" s="95" t="s">
        <v>34</v>
      </c>
      <c r="C640" s="96"/>
      <c r="D640" s="17" t="s">
        <v>1078</v>
      </c>
      <c r="E640" s="51">
        <v>2</v>
      </c>
      <c r="F640" s="97">
        <v>22674.400000000001</v>
      </c>
      <c r="G640" s="97"/>
      <c r="H640" s="42"/>
      <c r="I640" s="42"/>
      <c r="M640" s="26"/>
    </row>
    <row r="641" spans="1:14" x14ac:dyDescent="0.2">
      <c r="A641" s="133"/>
      <c r="B641" s="95" t="s">
        <v>37</v>
      </c>
      <c r="C641" s="96"/>
      <c r="D641" s="17" t="s">
        <v>38</v>
      </c>
      <c r="E641" s="51">
        <v>2</v>
      </c>
      <c r="F641" s="97">
        <v>1430.1</v>
      </c>
      <c r="G641" s="97"/>
      <c r="H641" s="42"/>
      <c r="I641" s="42"/>
      <c r="M641" s="26"/>
    </row>
    <row r="642" spans="1:14" x14ac:dyDescent="0.2">
      <c r="A642" s="133"/>
      <c r="B642" s="95" t="s">
        <v>1079</v>
      </c>
      <c r="C642" s="96"/>
      <c r="D642" s="17" t="s">
        <v>1080</v>
      </c>
      <c r="E642" s="51">
        <v>4</v>
      </c>
      <c r="F642" s="97">
        <v>14769.16</v>
      </c>
      <c r="G642" s="97"/>
      <c r="H642" s="42"/>
      <c r="I642" s="42"/>
      <c r="M642" s="26"/>
      <c r="N642" s="26"/>
    </row>
    <row r="643" spans="1:14" x14ac:dyDescent="0.2">
      <c r="A643" s="134"/>
      <c r="B643" s="100" t="s">
        <v>1081</v>
      </c>
      <c r="C643" s="101"/>
      <c r="D643" s="52" t="s">
        <v>1082</v>
      </c>
      <c r="E643" s="51">
        <v>1</v>
      </c>
      <c r="F643" s="122">
        <v>78.3</v>
      </c>
      <c r="G643" s="122"/>
      <c r="H643" s="42"/>
      <c r="I643" s="42"/>
      <c r="M643" s="26"/>
    </row>
    <row r="644" spans="1:14" x14ac:dyDescent="0.2">
      <c r="A644" s="133"/>
      <c r="B644" s="100" t="s">
        <v>1083</v>
      </c>
      <c r="C644" s="101"/>
      <c r="D644" s="52" t="s">
        <v>1084</v>
      </c>
      <c r="E644" s="51">
        <v>2</v>
      </c>
      <c r="F644" s="122">
        <v>23341.079999999994</v>
      </c>
      <c r="G644" s="122"/>
      <c r="H644" s="42"/>
      <c r="I644" s="42"/>
      <c r="M644" s="26"/>
      <c r="N644" s="26"/>
    </row>
    <row r="645" spans="1:14" x14ac:dyDescent="0.2">
      <c r="A645" s="133"/>
      <c r="B645" s="100" t="s">
        <v>55</v>
      </c>
      <c r="C645" s="101"/>
      <c r="D645" s="52" t="s">
        <v>1085</v>
      </c>
      <c r="E645" s="51">
        <v>1</v>
      </c>
      <c r="F645" s="122">
        <v>594.89</v>
      </c>
      <c r="G645" s="122"/>
      <c r="H645" s="42"/>
      <c r="I645" s="42"/>
      <c r="M645" s="26"/>
    </row>
    <row r="646" spans="1:14" x14ac:dyDescent="0.2">
      <c r="A646" s="133"/>
      <c r="B646" s="100" t="s">
        <v>58</v>
      </c>
      <c r="C646" s="101"/>
      <c r="D646" s="52" t="s">
        <v>1086</v>
      </c>
      <c r="E646" s="51">
        <v>1</v>
      </c>
      <c r="F646" s="122">
        <v>273.83999999999997</v>
      </c>
      <c r="G646" s="122"/>
      <c r="H646" s="42"/>
      <c r="I646" s="42"/>
      <c r="M646" s="26"/>
      <c r="N646" s="26"/>
    </row>
    <row r="647" spans="1:14" x14ac:dyDescent="0.2">
      <c r="A647" s="133"/>
      <c r="B647" s="100" t="s">
        <v>61</v>
      </c>
      <c r="C647" s="101"/>
      <c r="D647" s="52" t="s">
        <v>1087</v>
      </c>
      <c r="E647" s="51">
        <v>5</v>
      </c>
      <c r="F647" s="122">
        <v>29380.980000000003</v>
      </c>
      <c r="G647" s="122"/>
      <c r="H647" s="42"/>
      <c r="I647" s="42"/>
      <c r="M647" s="26"/>
    </row>
    <row r="648" spans="1:14" x14ac:dyDescent="0.2">
      <c r="A648" s="135"/>
      <c r="B648" s="100" t="s">
        <v>1088</v>
      </c>
      <c r="C648" s="101"/>
      <c r="D648" s="52" t="s">
        <v>1089</v>
      </c>
      <c r="E648" s="51">
        <v>1</v>
      </c>
      <c r="F648" s="122">
        <v>7767</v>
      </c>
      <c r="G648" s="122"/>
      <c r="H648" s="42"/>
      <c r="I648" s="42"/>
      <c r="M648" s="26"/>
    </row>
    <row r="649" spans="1:14" x14ac:dyDescent="0.2">
      <c r="A649" s="103" t="s">
        <v>1090</v>
      </c>
      <c r="B649" s="104"/>
      <c r="C649" s="104"/>
      <c r="D649" s="104"/>
      <c r="E649" s="53">
        <v>60</v>
      </c>
      <c r="F649" s="128">
        <f>SUM(F650:F659)</f>
        <v>609645.50000000105</v>
      </c>
      <c r="G649" s="129"/>
      <c r="H649" s="42"/>
      <c r="I649" s="42"/>
      <c r="M649" s="26"/>
    </row>
    <row r="650" spans="1:14" x14ac:dyDescent="0.2">
      <c r="A650" s="125">
        <v>4</v>
      </c>
      <c r="B650" s="100" t="s">
        <v>1091</v>
      </c>
      <c r="C650" s="101"/>
      <c r="D650" s="54" t="s">
        <v>1092</v>
      </c>
      <c r="E650" s="55">
        <v>4</v>
      </c>
      <c r="F650" s="97">
        <v>1622.7700000000002</v>
      </c>
      <c r="G650" s="97"/>
      <c r="H650" s="42"/>
      <c r="I650" s="42"/>
      <c r="M650" s="26"/>
      <c r="N650" s="26"/>
    </row>
    <row r="651" spans="1:14" x14ac:dyDescent="0.2">
      <c r="A651" s="126"/>
      <c r="B651" s="100" t="s">
        <v>1093</v>
      </c>
      <c r="C651" s="101"/>
      <c r="D651" s="56" t="s">
        <v>1094</v>
      </c>
      <c r="E651" s="55">
        <v>35</v>
      </c>
      <c r="F651" s="97">
        <v>591069.52000000107</v>
      </c>
      <c r="G651" s="97"/>
      <c r="H651" s="42"/>
      <c r="I651" s="42"/>
      <c r="M651" s="26"/>
      <c r="N651" s="26"/>
    </row>
    <row r="652" spans="1:14" x14ac:dyDescent="0.2">
      <c r="A652" s="130"/>
      <c r="B652" s="100" t="s">
        <v>1095</v>
      </c>
      <c r="C652" s="101"/>
      <c r="D652" s="56" t="s">
        <v>1096</v>
      </c>
      <c r="E652" s="55">
        <v>1</v>
      </c>
      <c r="F652" s="97">
        <v>184.9</v>
      </c>
      <c r="G652" s="97"/>
      <c r="H652" s="42"/>
      <c r="I652" s="42"/>
      <c r="M652" s="26"/>
    </row>
    <row r="653" spans="1:14" x14ac:dyDescent="0.2">
      <c r="A653" s="126"/>
      <c r="B653" s="100" t="s">
        <v>1097</v>
      </c>
      <c r="C653" s="101"/>
      <c r="D653" s="56" t="s">
        <v>1098</v>
      </c>
      <c r="E653" s="55">
        <v>6</v>
      </c>
      <c r="F653" s="97">
        <v>852.29</v>
      </c>
      <c r="G653" s="97"/>
      <c r="H653" s="42"/>
      <c r="I653" s="42"/>
      <c r="M653" s="26"/>
      <c r="N653" s="26"/>
    </row>
    <row r="654" spans="1:14" x14ac:dyDescent="0.2">
      <c r="A654" s="126"/>
      <c r="B654" s="100" t="s">
        <v>113</v>
      </c>
      <c r="C654" s="101"/>
      <c r="D654" s="54" t="s">
        <v>1099</v>
      </c>
      <c r="E654" s="55">
        <v>6</v>
      </c>
      <c r="F654" s="97">
        <v>579.69000000000005</v>
      </c>
      <c r="G654" s="97"/>
      <c r="H654" s="42"/>
      <c r="I654" s="42"/>
      <c r="M654" s="26"/>
      <c r="N654" s="26"/>
    </row>
    <row r="655" spans="1:14" x14ac:dyDescent="0.2">
      <c r="A655" s="126"/>
      <c r="B655" s="100" t="s">
        <v>1100</v>
      </c>
      <c r="C655" s="101"/>
      <c r="D655" s="54" t="s">
        <v>1101</v>
      </c>
      <c r="E655" s="57">
        <v>2</v>
      </c>
      <c r="F655" s="122">
        <v>1956.39</v>
      </c>
      <c r="G655" s="122"/>
      <c r="H655" s="42"/>
      <c r="I655" s="42"/>
      <c r="M655" s="26"/>
    </row>
    <row r="656" spans="1:14" x14ac:dyDescent="0.2">
      <c r="A656" s="126"/>
      <c r="B656" s="100" t="s">
        <v>143</v>
      </c>
      <c r="C656" s="101"/>
      <c r="D656" s="54" t="s">
        <v>1102</v>
      </c>
      <c r="E656" s="55">
        <v>1</v>
      </c>
      <c r="F656" s="97">
        <v>1647.5000000000002</v>
      </c>
      <c r="G656" s="97"/>
      <c r="H656" s="42"/>
      <c r="I656" s="42"/>
      <c r="M656" s="26"/>
    </row>
    <row r="657" spans="1:13" x14ac:dyDescent="0.2">
      <c r="A657" s="126"/>
      <c r="B657" s="100" t="s">
        <v>1103</v>
      </c>
      <c r="C657" s="101"/>
      <c r="D657" s="54" t="s">
        <v>1104</v>
      </c>
      <c r="E657" s="55">
        <v>3</v>
      </c>
      <c r="F657" s="97">
        <v>10471.590000000002</v>
      </c>
      <c r="G657" s="97"/>
      <c r="H657" s="42"/>
      <c r="I657" s="42"/>
      <c r="M657" s="26"/>
    </row>
    <row r="658" spans="1:13" x14ac:dyDescent="0.2">
      <c r="A658" s="130"/>
      <c r="B658" s="100" t="s">
        <v>1105</v>
      </c>
      <c r="C658" s="101"/>
      <c r="D658" s="54" t="s">
        <v>1106</v>
      </c>
      <c r="E658" s="55">
        <v>1</v>
      </c>
      <c r="F658" s="97">
        <v>489.23</v>
      </c>
      <c r="G658" s="97"/>
      <c r="H658" s="42"/>
      <c r="I658" s="42"/>
      <c r="M658" s="26"/>
    </row>
    <row r="659" spans="1:13" x14ac:dyDescent="0.2">
      <c r="A659" s="126"/>
      <c r="B659" s="100" t="s">
        <v>1107</v>
      </c>
      <c r="C659" s="101"/>
      <c r="D659" s="49" t="s">
        <v>1108</v>
      </c>
      <c r="E659" s="55">
        <v>1</v>
      </c>
      <c r="F659" s="97">
        <v>771.62</v>
      </c>
      <c r="G659" s="97"/>
      <c r="H659" s="42"/>
      <c r="I659" s="42"/>
      <c r="M659" s="26"/>
    </row>
    <row r="660" spans="1:13" x14ac:dyDescent="0.2">
      <c r="A660" s="103" t="s">
        <v>1109</v>
      </c>
      <c r="B660" s="104"/>
      <c r="C660" s="104"/>
      <c r="D660" s="104"/>
      <c r="E660" s="53">
        <v>32</v>
      </c>
      <c r="F660" s="99">
        <f>SUM(F661:G678)</f>
        <v>165391.07999999999</v>
      </c>
      <c r="G660" s="99"/>
      <c r="H660" s="42"/>
      <c r="I660" s="42"/>
      <c r="J660" s="26"/>
      <c r="M660" s="26"/>
    </row>
    <row r="661" spans="1:13" x14ac:dyDescent="0.2">
      <c r="A661" s="125">
        <v>5</v>
      </c>
      <c r="B661" s="100" t="s">
        <v>215</v>
      </c>
      <c r="C661" s="101"/>
      <c r="D661" s="54" t="s">
        <v>1110</v>
      </c>
      <c r="E661" s="55">
        <v>2</v>
      </c>
      <c r="F661" s="117">
        <v>10158.36</v>
      </c>
      <c r="G661" s="118"/>
      <c r="H661" s="42"/>
      <c r="I661" s="42"/>
      <c r="M661" s="26"/>
    </row>
    <row r="662" spans="1:13" x14ac:dyDescent="0.2">
      <c r="A662" s="126"/>
      <c r="B662" s="100" t="s">
        <v>236</v>
      </c>
      <c r="C662" s="101"/>
      <c r="D662" s="56" t="s">
        <v>1111</v>
      </c>
      <c r="E662" s="55">
        <v>1</v>
      </c>
      <c r="F662" s="117">
        <v>8300.0400000000009</v>
      </c>
      <c r="G662" s="118"/>
      <c r="H662" s="42"/>
      <c r="I662" s="42"/>
      <c r="M662" s="26"/>
    </row>
    <row r="663" spans="1:13" x14ac:dyDescent="0.2">
      <c r="A663" s="126"/>
      <c r="B663" s="100" t="s">
        <v>257</v>
      </c>
      <c r="C663" s="101"/>
      <c r="D663" s="56" t="s">
        <v>1112</v>
      </c>
      <c r="E663" s="55">
        <v>3</v>
      </c>
      <c r="F663" s="117">
        <v>17214.48</v>
      </c>
      <c r="G663" s="118"/>
      <c r="H663" s="42"/>
      <c r="I663" s="42"/>
      <c r="M663" s="26"/>
    </row>
    <row r="664" spans="1:13" x14ac:dyDescent="0.2">
      <c r="A664" s="126"/>
      <c r="B664" s="100" t="s">
        <v>272</v>
      </c>
      <c r="C664" s="101"/>
      <c r="D664" s="54" t="s">
        <v>1113</v>
      </c>
      <c r="E664" s="55">
        <v>1</v>
      </c>
      <c r="F664" s="117">
        <v>842.61</v>
      </c>
      <c r="G664" s="118"/>
      <c r="H664" s="42"/>
      <c r="I664" s="42"/>
      <c r="M664" s="26"/>
    </row>
    <row r="665" spans="1:13" x14ac:dyDescent="0.2">
      <c r="A665" s="126"/>
      <c r="B665" s="100" t="s">
        <v>284</v>
      </c>
      <c r="C665" s="101"/>
      <c r="D665" s="56" t="s">
        <v>1114</v>
      </c>
      <c r="E665" s="55">
        <v>1</v>
      </c>
      <c r="F665" s="117">
        <v>2189.02</v>
      </c>
      <c r="G665" s="118"/>
      <c r="H665" s="42"/>
      <c r="I665" s="42"/>
      <c r="M665" s="26"/>
    </row>
    <row r="666" spans="1:13" x14ac:dyDescent="0.2">
      <c r="A666" s="126"/>
      <c r="B666" s="100" t="s">
        <v>372</v>
      </c>
      <c r="C666" s="101"/>
      <c r="D666" s="56" t="s">
        <v>1115</v>
      </c>
      <c r="E666" s="55">
        <v>1</v>
      </c>
      <c r="F666" s="117">
        <v>2371.44</v>
      </c>
      <c r="G666" s="118"/>
      <c r="H666" s="42"/>
      <c r="I666" s="42"/>
      <c r="M666" s="26"/>
    </row>
    <row r="667" spans="1:13" x14ac:dyDescent="0.2">
      <c r="A667" s="126"/>
      <c r="B667" s="100" t="s">
        <v>378</v>
      </c>
      <c r="C667" s="101"/>
      <c r="D667" s="56" t="s">
        <v>1116</v>
      </c>
      <c r="E667" s="55">
        <v>2</v>
      </c>
      <c r="F667" s="117">
        <v>1924.17</v>
      </c>
      <c r="G667" s="118"/>
      <c r="H667" s="42"/>
      <c r="I667" s="42"/>
      <c r="M667" s="26"/>
    </row>
    <row r="668" spans="1:13" x14ac:dyDescent="0.2">
      <c r="A668" s="126"/>
      <c r="B668" s="100" t="s">
        <v>387</v>
      </c>
      <c r="C668" s="101"/>
      <c r="D668" s="58" t="s">
        <v>388</v>
      </c>
      <c r="E668" s="55">
        <v>3</v>
      </c>
      <c r="F668" s="117">
        <v>46031.299999999996</v>
      </c>
      <c r="G668" s="118"/>
      <c r="H668" s="42"/>
      <c r="I668" s="42"/>
      <c r="M668" s="26"/>
    </row>
    <row r="669" spans="1:13" x14ac:dyDescent="0.2">
      <c r="A669" s="126"/>
      <c r="B669" s="100" t="s">
        <v>444</v>
      </c>
      <c r="C669" s="101"/>
      <c r="D669" s="58" t="s">
        <v>1117</v>
      </c>
      <c r="E669" s="55">
        <v>2</v>
      </c>
      <c r="F669" s="117">
        <v>19049.59</v>
      </c>
      <c r="G669" s="118"/>
      <c r="H669" s="42"/>
      <c r="I669" s="42"/>
      <c r="M669" s="26"/>
    </row>
    <row r="670" spans="1:13" x14ac:dyDescent="0.2">
      <c r="A670" s="126"/>
      <c r="B670" s="100" t="s">
        <v>450</v>
      </c>
      <c r="C670" s="101"/>
      <c r="D670" s="58" t="s">
        <v>1118</v>
      </c>
      <c r="E670" s="55">
        <v>1</v>
      </c>
      <c r="F670" s="117">
        <v>514.54999999999995</v>
      </c>
      <c r="G670" s="118"/>
      <c r="H670" s="42"/>
      <c r="I670" s="42"/>
      <c r="M670" s="26"/>
    </row>
    <row r="671" spans="1:13" x14ac:dyDescent="0.2">
      <c r="A671" s="126"/>
      <c r="B671" s="100" t="s">
        <v>1119</v>
      </c>
      <c r="C671" s="101"/>
      <c r="D671" s="58" t="s">
        <v>1120</v>
      </c>
      <c r="E671" s="55">
        <v>1</v>
      </c>
      <c r="F671" s="117">
        <v>6567.06</v>
      </c>
      <c r="G671" s="118"/>
      <c r="H671" s="42"/>
      <c r="I671" s="42"/>
      <c r="M671" s="26"/>
    </row>
    <row r="672" spans="1:13" x14ac:dyDescent="0.2">
      <c r="A672" s="126"/>
      <c r="B672" s="100" t="s">
        <v>1121</v>
      </c>
      <c r="C672" s="101"/>
      <c r="D672" s="54" t="s">
        <v>1122</v>
      </c>
      <c r="E672" s="55">
        <v>2</v>
      </c>
      <c r="F672" s="117">
        <v>1371.29</v>
      </c>
      <c r="G672" s="118"/>
      <c r="H672" s="42"/>
      <c r="I672" s="42"/>
      <c r="M672" s="26"/>
    </row>
    <row r="673" spans="1:15" x14ac:dyDescent="0.2">
      <c r="A673" s="126"/>
      <c r="B673" s="100" t="s">
        <v>1123</v>
      </c>
      <c r="C673" s="101"/>
      <c r="D673" s="49" t="s">
        <v>1124</v>
      </c>
      <c r="E673" s="55">
        <v>1</v>
      </c>
      <c r="F673" s="117">
        <v>378</v>
      </c>
      <c r="G673" s="118"/>
      <c r="H673" s="42"/>
      <c r="I673" s="42"/>
      <c r="M673" s="26"/>
    </row>
    <row r="674" spans="1:15" x14ac:dyDescent="0.2">
      <c r="A674" s="126"/>
      <c r="B674" s="100" t="s">
        <v>1125</v>
      </c>
      <c r="C674" s="101"/>
      <c r="D674" s="49" t="s">
        <v>1126</v>
      </c>
      <c r="E674" s="55">
        <v>1</v>
      </c>
      <c r="F674" s="117">
        <v>3568.16</v>
      </c>
      <c r="G674" s="118"/>
      <c r="H674" s="42"/>
      <c r="I674" s="42"/>
      <c r="M674" s="26"/>
    </row>
    <row r="675" spans="1:15" x14ac:dyDescent="0.2">
      <c r="A675" s="126"/>
      <c r="B675" s="100" t="s">
        <v>490</v>
      </c>
      <c r="C675" s="101"/>
      <c r="D675" s="49" t="s">
        <v>491</v>
      </c>
      <c r="E675" s="55">
        <v>3</v>
      </c>
      <c r="F675" s="117">
        <v>15985.86</v>
      </c>
      <c r="G675" s="118"/>
      <c r="H675" s="42"/>
      <c r="I675" s="42"/>
      <c r="M675" s="26"/>
    </row>
    <row r="676" spans="1:15" x14ac:dyDescent="0.2">
      <c r="A676" s="126"/>
      <c r="B676" s="100" t="s">
        <v>493</v>
      </c>
      <c r="C676" s="101"/>
      <c r="D676" s="54" t="s">
        <v>1127</v>
      </c>
      <c r="E676" s="55">
        <v>3</v>
      </c>
      <c r="F676" s="117">
        <v>18969.57</v>
      </c>
      <c r="G676" s="118"/>
      <c r="H676" s="42"/>
      <c r="I676" s="42"/>
      <c r="M676" s="26"/>
    </row>
    <row r="677" spans="1:15" x14ac:dyDescent="0.2">
      <c r="A677" s="126"/>
      <c r="B677" s="100" t="s">
        <v>1128</v>
      </c>
      <c r="C677" s="101"/>
      <c r="D677" s="54" t="s">
        <v>1129</v>
      </c>
      <c r="E677" s="55">
        <v>1</v>
      </c>
      <c r="F677" s="117">
        <v>3276</v>
      </c>
      <c r="G677" s="118"/>
      <c r="H677" s="42"/>
      <c r="I677" s="42"/>
      <c r="M677" s="26"/>
    </row>
    <row r="678" spans="1:15" x14ac:dyDescent="0.2">
      <c r="A678" s="127"/>
      <c r="B678" s="100" t="s">
        <v>1130</v>
      </c>
      <c r="C678" s="101"/>
      <c r="D678" s="56" t="s">
        <v>1131</v>
      </c>
      <c r="E678" s="55">
        <v>3</v>
      </c>
      <c r="F678" s="117">
        <v>6679.58</v>
      </c>
      <c r="G678" s="118"/>
      <c r="H678" s="42"/>
      <c r="I678" s="42"/>
      <c r="M678" s="26"/>
      <c r="N678" s="26"/>
    </row>
    <row r="679" spans="1:15" x14ac:dyDescent="0.2">
      <c r="A679" s="119" t="s">
        <v>1132</v>
      </c>
      <c r="B679" s="120"/>
      <c r="C679" s="120"/>
      <c r="D679" s="120"/>
      <c r="E679" s="53">
        <v>3</v>
      </c>
      <c r="F679" s="99">
        <f>F680+F681</f>
        <v>8416.3900000000012</v>
      </c>
      <c r="G679" s="99"/>
      <c r="H679" s="42"/>
      <c r="I679" s="42"/>
      <c r="M679" s="26"/>
    </row>
    <row r="680" spans="1:15" x14ac:dyDescent="0.2">
      <c r="A680" s="121">
        <v>6</v>
      </c>
      <c r="B680" s="100" t="s">
        <v>1133</v>
      </c>
      <c r="C680" s="101"/>
      <c r="D680" s="54" t="s">
        <v>1134</v>
      </c>
      <c r="E680" s="55">
        <v>1</v>
      </c>
      <c r="F680" s="97">
        <v>282.27999999999997</v>
      </c>
      <c r="G680" s="97"/>
      <c r="H680" s="42"/>
      <c r="I680" s="42"/>
      <c r="M680" s="26"/>
    </row>
    <row r="681" spans="1:15" x14ac:dyDescent="0.2">
      <c r="A681" s="111"/>
      <c r="B681" s="95" t="s">
        <v>1135</v>
      </c>
      <c r="C681" s="96"/>
      <c r="D681" s="54" t="s">
        <v>1136</v>
      </c>
      <c r="E681" s="55">
        <v>2</v>
      </c>
      <c r="F681" s="97">
        <v>8134.1100000000015</v>
      </c>
      <c r="G681" s="97"/>
      <c r="H681" s="42"/>
      <c r="I681" s="42"/>
      <c r="M681" s="26"/>
    </row>
    <row r="682" spans="1:15" x14ac:dyDescent="0.2">
      <c r="A682" s="98" t="s">
        <v>1137</v>
      </c>
      <c r="B682" s="98"/>
      <c r="C682" s="98"/>
      <c r="D682" s="98"/>
      <c r="E682" s="50">
        <v>95</v>
      </c>
      <c r="F682" s="99">
        <f>SUM(F683:G686)</f>
        <v>987564.59000000043</v>
      </c>
      <c r="G682" s="99"/>
      <c r="H682" s="42"/>
      <c r="I682" s="42"/>
      <c r="M682" s="26"/>
    </row>
    <row r="683" spans="1:15" x14ac:dyDescent="0.2">
      <c r="A683" s="121">
        <v>7</v>
      </c>
      <c r="B683" s="123" t="s">
        <v>1138</v>
      </c>
      <c r="C683" s="124"/>
      <c r="D683" s="59" t="s">
        <v>1139</v>
      </c>
      <c r="E683" s="60">
        <v>1</v>
      </c>
      <c r="F683" s="122">
        <v>12954.41</v>
      </c>
      <c r="G683" s="122"/>
      <c r="H683" s="42"/>
      <c r="I683" s="42"/>
      <c r="M683" s="26"/>
      <c r="N683" s="26"/>
      <c r="O683" s="61"/>
    </row>
    <row r="684" spans="1:15" x14ac:dyDescent="0.2">
      <c r="A684" s="111"/>
      <c r="B684" s="95" t="s">
        <v>1140</v>
      </c>
      <c r="C684" s="96"/>
      <c r="D684" s="56" t="s">
        <v>1141</v>
      </c>
      <c r="E684" s="60">
        <v>42</v>
      </c>
      <c r="F684" s="97">
        <v>502541.50999999978</v>
      </c>
      <c r="G684" s="97"/>
      <c r="H684" s="42"/>
      <c r="I684" s="42"/>
      <c r="M684" s="26"/>
    </row>
    <row r="685" spans="1:15" x14ac:dyDescent="0.2">
      <c r="A685" s="111"/>
      <c r="B685" s="95" t="s">
        <v>575</v>
      </c>
      <c r="C685" s="96"/>
      <c r="D685" s="56" t="s">
        <v>1142</v>
      </c>
      <c r="E685" s="60">
        <v>51</v>
      </c>
      <c r="F685" s="97">
        <v>469800.67000000068</v>
      </c>
      <c r="G685" s="97"/>
      <c r="H685" s="42"/>
      <c r="I685" s="42"/>
      <c r="M685" s="26"/>
      <c r="N685" s="26"/>
    </row>
    <row r="686" spans="1:15" x14ac:dyDescent="0.2">
      <c r="A686" s="112"/>
      <c r="B686" s="95" t="s">
        <v>1143</v>
      </c>
      <c r="C686" s="96"/>
      <c r="D686" s="48" t="s">
        <v>1144</v>
      </c>
      <c r="E686" s="60">
        <v>1</v>
      </c>
      <c r="F686" s="97">
        <v>2268</v>
      </c>
      <c r="G686" s="97"/>
      <c r="H686" s="42"/>
      <c r="I686" s="42"/>
      <c r="M686" s="26"/>
      <c r="N686" s="26"/>
    </row>
    <row r="687" spans="1:15" x14ac:dyDescent="0.2">
      <c r="A687" s="103" t="s">
        <v>581</v>
      </c>
      <c r="B687" s="104"/>
      <c r="C687" s="104"/>
      <c r="D687" s="104"/>
      <c r="E687" s="50">
        <v>106</v>
      </c>
      <c r="F687" s="99">
        <f>SUM(F688:G698)</f>
        <v>94568.18</v>
      </c>
      <c r="G687" s="99"/>
      <c r="H687" s="42"/>
      <c r="I687" s="42"/>
      <c r="M687" s="26"/>
    </row>
    <row r="688" spans="1:15" x14ac:dyDescent="0.2">
      <c r="A688" s="105">
        <v>8</v>
      </c>
      <c r="B688" s="95" t="s">
        <v>1145</v>
      </c>
      <c r="C688" s="96"/>
      <c r="D688" s="62" t="s">
        <v>1146</v>
      </c>
      <c r="E688" s="63">
        <v>1</v>
      </c>
      <c r="F688" s="97">
        <v>158.83000000000001</v>
      </c>
      <c r="G688" s="97"/>
      <c r="H688" s="42"/>
      <c r="I688" s="42"/>
      <c r="M688" s="26"/>
      <c r="N688" s="26"/>
    </row>
    <row r="689" spans="1:14" x14ac:dyDescent="0.2">
      <c r="A689" s="106"/>
      <c r="B689" s="95" t="s">
        <v>1147</v>
      </c>
      <c r="C689" s="96"/>
      <c r="D689" s="56" t="s">
        <v>1148</v>
      </c>
      <c r="E689" s="63">
        <v>4</v>
      </c>
      <c r="F689" s="97">
        <v>21318.200000000004</v>
      </c>
      <c r="G689" s="97"/>
      <c r="H689" s="42"/>
      <c r="I689" s="42"/>
      <c r="M689" s="26"/>
    </row>
    <row r="690" spans="1:14" x14ac:dyDescent="0.2">
      <c r="A690" s="106"/>
      <c r="B690" s="100" t="s">
        <v>611</v>
      </c>
      <c r="C690" s="101"/>
      <c r="D690" s="56" t="s">
        <v>1149</v>
      </c>
      <c r="E690" s="63">
        <v>19</v>
      </c>
      <c r="F690" s="97">
        <v>6316.8800000000056</v>
      </c>
      <c r="G690" s="97"/>
      <c r="H690" s="42"/>
      <c r="I690" s="42"/>
      <c r="M690" s="26"/>
      <c r="N690" s="26"/>
    </row>
    <row r="691" spans="1:14" x14ac:dyDescent="0.2">
      <c r="A691" s="106"/>
      <c r="B691" s="95" t="s">
        <v>1150</v>
      </c>
      <c r="C691" s="96"/>
      <c r="D691" s="56" t="s">
        <v>1151</v>
      </c>
      <c r="E691" s="63">
        <v>3</v>
      </c>
      <c r="F691" s="97">
        <v>1966.45</v>
      </c>
      <c r="G691" s="97"/>
      <c r="H691" s="42"/>
      <c r="I691" s="42"/>
      <c r="M691" s="26"/>
    </row>
    <row r="692" spans="1:14" x14ac:dyDescent="0.2">
      <c r="A692" s="106"/>
      <c r="B692" s="95" t="s">
        <v>614</v>
      </c>
      <c r="C692" s="96"/>
      <c r="D692" s="56" t="s">
        <v>1152</v>
      </c>
      <c r="E692" s="63">
        <v>1</v>
      </c>
      <c r="F692" s="97">
        <v>456.76</v>
      </c>
      <c r="G692" s="97"/>
      <c r="H692" s="42"/>
      <c r="I692" s="42"/>
      <c r="M692" s="26"/>
      <c r="N692" s="26"/>
    </row>
    <row r="693" spans="1:14" x14ac:dyDescent="0.2">
      <c r="A693" s="106"/>
      <c r="B693" s="95" t="s">
        <v>1153</v>
      </c>
      <c r="C693" s="96"/>
      <c r="D693" s="56" t="s">
        <v>1154</v>
      </c>
      <c r="E693" s="63">
        <v>10</v>
      </c>
      <c r="F693" s="97">
        <v>2951.7000000000007</v>
      </c>
      <c r="G693" s="97"/>
      <c r="H693" s="42"/>
      <c r="I693" s="42"/>
      <c r="M693" s="26"/>
      <c r="N693" s="26"/>
    </row>
    <row r="694" spans="1:14" x14ac:dyDescent="0.2">
      <c r="A694" s="106"/>
      <c r="B694" s="95" t="s">
        <v>1155</v>
      </c>
      <c r="C694" s="96"/>
      <c r="D694" s="54" t="s">
        <v>1156</v>
      </c>
      <c r="E694" s="63">
        <v>2</v>
      </c>
      <c r="F694" s="97">
        <v>1826.32</v>
      </c>
      <c r="G694" s="97"/>
      <c r="H694" s="42"/>
      <c r="I694" s="42"/>
      <c r="M694" s="26"/>
    </row>
    <row r="695" spans="1:14" x14ac:dyDescent="0.2">
      <c r="A695" s="106"/>
      <c r="B695" s="95" t="s">
        <v>1157</v>
      </c>
      <c r="C695" s="96"/>
      <c r="D695" s="64" t="s">
        <v>1158</v>
      </c>
      <c r="E695" s="63">
        <v>4</v>
      </c>
      <c r="F695" s="97">
        <v>22967.82</v>
      </c>
      <c r="G695" s="97"/>
      <c r="H695" s="42"/>
      <c r="I695" s="42"/>
      <c r="M695" s="26"/>
    </row>
    <row r="696" spans="1:14" x14ac:dyDescent="0.2">
      <c r="A696" s="106"/>
      <c r="B696" s="95" t="s">
        <v>635</v>
      </c>
      <c r="C696" s="96"/>
      <c r="D696" s="56" t="s">
        <v>1159</v>
      </c>
      <c r="E696" s="63">
        <v>58</v>
      </c>
      <c r="F696" s="97">
        <v>34876.939999999995</v>
      </c>
      <c r="G696" s="97"/>
      <c r="H696" s="42"/>
      <c r="I696" s="42"/>
      <c r="M696" s="26"/>
    </row>
    <row r="697" spans="1:14" x14ac:dyDescent="0.2">
      <c r="A697" s="106"/>
      <c r="B697" s="95" t="s">
        <v>1160</v>
      </c>
      <c r="C697" s="96"/>
      <c r="D697" s="54" t="s">
        <v>1161</v>
      </c>
      <c r="E697" s="63">
        <v>2</v>
      </c>
      <c r="F697" s="97">
        <v>981.28</v>
      </c>
      <c r="G697" s="97"/>
      <c r="H697" s="42"/>
      <c r="I697" s="42"/>
      <c r="M697" s="26"/>
    </row>
    <row r="698" spans="1:14" x14ac:dyDescent="0.2">
      <c r="A698" s="106"/>
      <c r="B698" s="95" t="s">
        <v>1162</v>
      </c>
      <c r="C698" s="96"/>
      <c r="D698" s="56" t="s">
        <v>1163</v>
      </c>
      <c r="E698" s="63">
        <v>2</v>
      </c>
      <c r="F698" s="97">
        <v>747</v>
      </c>
      <c r="G698" s="97"/>
      <c r="H698" s="42"/>
      <c r="I698" s="42"/>
      <c r="M698" s="26"/>
    </row>
    <row r="699" spans="1:14" x14ac:dyDescent="0.2">
      <c r="A699" s="119" t="s">
        <v>644</v>
      </c>
      <c r="B699" s="120"/>
      <c r="C699" s="120"/>
      <c r="D699" s="120"/>
      <c r="E699" s="53">
        <v>5</v>
      </c>
      <c r="F699" s="99">
        <f>F701+F702+F700</f>
        <v>1440.2399999999998</v>
      </c>
      <c r="G699" s="99"/>
      <c r="H699" s="42"/>
      <c r="I699" s="42"/>
      <c r="M699" s="26"/>
    </row>
    <row r="700" spans="1:14" x14ac:dyDescent="0.2">
      <c r="A700" s="121">
        <v>9</v>
      </c>
      <c r="B700" s="100" t="s">
        <v>668</v>
      </c>
      <c r="C700" s="101"/>
      <c r="D700" s="54" t="s">
        <v>1164</v>
      </c>
      <c r="E700" s="55">
        <v>1</v>
      </c>
      <c r="F700" s="122">
        <v>351.04</v>
      </c>
      <c r="G700" s="122"/>
      <c r="H700" s="42"/>
      <c r="I700" s="42"/>
      <c r="M700" s="26"/>
    </row>
    <row r="701" spans="1:14" x14ac:dyDescent="0.2">
      <c r="A701" s="111"/>
      <c r="B701" s="95" t="s">
        <v>1165</v>
      </c>
      <c r="C701" s="96"/>
      <c r="D701" s="54" t="s">
        <v>1166</v>
      </c>
      <c r="E701" s="55">
        <v>2</v>
      </c>
      <c r="F701" s="122">
        <v>359.72</v>
      </c>
      <c r="G701" s="122"/>
      <c r="H701" s="42"/>
      <c r="I701" s="42"/>
      <c r="M701" s="26"/>
    </row>
    <row r="702" spans="1:14" x14ac:dyDescent="0.2">
      <c r="A702" s="112"/>
      <c r="B702" s="95" t="s">
        <v>1167</v>
      </c>
      <c r="C702" s="96"/>
      <c r="D702" s="54" t="s">
        <v>1168</v>
      </c>
      <c r="E702" s="55">
        <v>2</v>
      </c>
      <c r="F702" s="122">
        <v>729.4799999999999</v>
      </c>
      <c r="G702" s="122"/>
      <c r="H702" s="42"/>
      <c r="I702" s="42"/>
      <c r="M702" s="26"/>
    </row>
    <row r="703" spans="1:14" x14ac:dyDescent="0.2">
      <c r="A703" s="119" t="s">
        <v>693</v>
      </c>
      <c r="B703" s="120"/>
      <c r="C703" s="120"/>
      <c r="D703" s="120"/>
      <c r="E703" s="53">
        <v>75</v>
      </c>
      <c r="F703" s="99">
        <f>F705+F706+F707+F708+F704+F709</f>
        <v>74928.460000000006</v>
      </c>
      <c r="G703" s="99"/>
      <c r="H703" s="42"/>
      <c r="I703" s="42"/>
      <c r="M703" s="26"/>
    </row>
    <row r="704" spans="1:14" x14ac:dyDescent="0.2">
      <c r="A704" s="121">
        <v>10</v>
      </c>
      <c r="B704" s="100" t="s">
        <v>1169</v>
      </c>
      <c r="C704" s="101"/>
      <c r="D704" s="48" t="s">
        <v>1170</v>
      </c>
      <c r="E704" s="55">
        <v>1</v>
      </c>
      <c r="F704" s="122">
        <v>236.88</v>
      </c>
      <c r="G704" s="122"/>
      <c r="H704" s="42"/>
      <c r="I704" s="42"/>
      <c r="M704" s="26"/>
    </row>
    <row r="705" spans="1:14" x14ac:dyDescent="0.2">
      <c r="A705" s="111"/>
      <c r="B705" s="100" t="s">
        <v>1171</v>
      </c>
      <c r="C705" s="101"/>
      <c r="D705" s="48" t="s">
        <v>1172</v>
      </c>
      <c r="E705" s="55">
        <v>7</v>
      </c>
      <c r="F705" s="122">
        <v>16181.880000000005</v>
      </c>
      <c r="G705" s="122"/>
      <c r="H705" s="42"/>
      <c r="I705" s="42"/>
      <c r="M705" s="26"/>
    </row>
    <row r="706" spans="1:14" x14ac:dyDescent="0.2">
      <c r="A706" s="111"/>
      <c r="B706" s="100" t="s">
        <v>1173</v>
      </c>
      <c r="C706" s="101"/>
      <c r="D706" s="48" t="s">
        <v>1174</v>
      </c>
      <c r="E706" s="55">
        <v>2</v>
      </c>
      <c r="F706" s="122">
        <v>1131.3399999999999</v>
      </c>
      <c r="G706" s="122"/>
      <c r="H706" s="42"/>
      <c r="I706" s="42"/>
      <c r="M706" s="26"/>
    </row>
    <row r="707" spans="1:14" x14ac:dyDescent="0.2">
      <c r="A707" s="111"/>
      <c r="B707" s="100" t="s">
        <v>1175</v>
      </c>
      <c r="C707" s="101"/>
      <c r="D707" s="56" t="s">
        <v>1176</v>
      </c>
      <c r="E707" s="55">
        <v>4</v>
      </c>
      <c r="F707" s="122">
        <v>12288.89</v>
      </c>
      <c r="G707" s="122"/>
      <c r="H707" s="42"/>
      <c r="I707" s="42"/>
      <c r="M707" s="26"/>
    </row>
    <row r="708" spans="1:14" x14ac:dyDescent="0.2">
      <c r="A708" s="111"/>
      <c r="B708" s="100" t="s">
        <v>1177</v>
      </c>
      <c r="C708" s="101"/>
      <c r="D708" s="58" t="s">
        <v>1178</v>
      </c>
      <c r="E708" s="55">
        <v>60</v>
      </c>
      <c r="F708" s="122">
        <v>44959.490000000005</v>
      </c>
      <c r="G708" s="122"/>
      <c r="H708" s="42"/>
      <c r="I708" s="42"/>
      <c r="M708" s="26"/>
      <c r="N708" s="26"/>
    </row>
    <row r="709" spans="1:14" x14ac:dyDescent="0.2">
      <c r="A709" s="112"/>
      <c r="B709" s="100" t="s">
        <v>1179</v>
      </c>
      <c r="C709" s="101"/>
      <c r="D709" s="58" t="s">
        <v>1180</v>
      </c>
      <c r="E709" s="65">
        <v>1</v>
      </c>
      <c r="F709" s="122">
        <v>129.97999999999999</v>
      </c>
      <c r="G709" s="122"/>
      <c r="H709" s="42"/>
      <c r="I709" s="42"/>
      <c r="M709" s="26"/>
    </row>
    <row r="710" spans="1:14" x14ac:dyDescent="0.2">
      <c r="A710" s="98" t="s">
        <v>1181</v>
      </c>
      <c r="B710" s="98"/>
      <c r="C710" s="98"/>
      <c r="D710" s="98"/>
      <c r="E710" s="50">
        <v>33</v>
      </c>
      <c r="F710" s="99">
        <f>SUM(F711:G726)</f>
        <v>125936.34000000003</v>
      </c>
      <c r="G710" s="99"/>
      <c r="H710" s="42"/>
      <c r="I710" s="42"/>
      <c r="M710" s="26"/>
    </row>
    <row r="711" spans="1:14" x14ac:dyDescent="0.2">
      <c r="A711" s="111">
        <v>11</v>
      </c>
      <c r="B711" s="100" t="s">
        <v>740</v>
      </c>
      <c r="C711" s="101"/>
      <c r="D711" s="54" t="s">
        <v>1182</v>
      </c>
      <c r="E711" s="66">
        <v>2</v>
      </c>
      <c r="F711" s="115">
        <v>677.52</v>
      </c>
      <c r="G711" s="116"/>
      <c r="H711" s="42"/>
      <c r="I711" s="42"/>
      <c r="M711" s="26"/>
    </row>
    <row r="712" spans="1:14" x14ac:dyDescent="0.2">
      <c r="A712" s="111"/>
      <c r="B712" s="100" t="s">
        <v>1183</v>
      </c>
      <c r="C712" s="101"/>
      <c r="D712" s="54" t="s">
        <v>1184</v>
      </c>
      <c r="E712" s="66">
        <v>3</v>
      </c>
      <c r="F712" s="115">
        <v>16786.990000000002</v>
      </c>
      <c r="G712" s="116"/>
      <c r="H712" s="42"/>
      <c r="I712" s="42"/>
      <c r="M712" s="26"/>
    </row>
    <row r="713" spans="1:14" x14ac:dyDescent="0.2">
      <c r="A713" s="111"/>
      <c r="B713" s="100" t="s">
        <v>1185</v>
      </c>
      <c r="C713" s="101"/>
      <c r="D713" s="54" t="s">
        <v>1186</v>
      </c>
      <c r="E713" s="66">
        <v>2</v>
      </c>
      <c r="F713" s="115">
        <v>269.98</v>
      </c>
      <c r="G713" s="116"/>
      <c r="H713" s="42"/>
      <c r="I713" s="42"/>
      <c r="M713" s="26"/>
    </row>
    <row r="714" spans="1:14" x14ac:dyDescent="0.2">
      <c r="A714" s="111"/>
      <c r="B714" s="100" t="s">
        <v>1187</v>
      </c>
      <c r="C714" s="101"/>
      <c r="D714" s="54" t="s">
        <v>1188</v>
      </c>
      <c r="E714" s="66">
        <v>1</v>
      </c>
      <c r="F714" s="115">
        <v>5099.83</v>
      </c>
      <c r="G714" s="116"/>
      <c r="H714" s="42"/>
      <c r="I714" s="42"/>
      <c r="M714" s="26"/>
    </row>
    <row r="715" spans="1:14" x14ac:dyDescent="0.2">
      <c r="A715" s="111"/>
      <c r="B715" s="100" t="s">
        <v>1189</v>
      </c>
      <c r="C715" s="101"/>
      <c r="D715" s="54" t="s">
        <v>1190</v>
      </c>
      <c r="E715" s="66">
        <v>2</v>
      </c>
      <c r="F715" s="115">
        <v>23041.26</v>
      </c>
      <c r="G715" s="116"/>
      <c r="H715" s="42"/>
      <c r="I715" s="42"/>
      <c r="M715" s="26"/>
    </row>
    <row r="716" spans="1:14" x14ac:dyDescent="0.2">
      <c r="A716" s="111"/>
      <c r="B716" s="100" t="s">
        <v>752</v>
      </c>
      <c r="C716" s="101"/>
      <c r="D716" s="54" t="s">
        <v>1191</v>
      </c>
      <c r="E716" s="66">
        <v>6</v>
      </c>
      <c r="F716" s="115">
        <v>17273.839999999997</v>
      </c>
      <c r="G716" s="116"/>
      <c r="H716" s="42"/>
      <c r="I716" s="42"/>
      <c r="M716" s="26"/>
      <c r="N716" s="26"/>
    </row>
    <row r="717" spans="1:14" x14ac:dyDescent="0.2">
      <c r="A717" s="111"/>
      <c r="B717" s="100" t="s">
        <v>755</v>
      </c>
      <c r="C717" s="101"/>
      <c r="D717" s="54" t="s">
        <v>1192</v>
      </c>
      <c r="E717" s="66">
        <v>2</v>
      </c>
      <c r="F717" s="115">
        <v>11363.900000000001</v>
      </c>
      <c r="G717" s="116"/>
      <c r="H717" s="42"/>
      <c r="I717" s="42"/>
      <c r="M717" s="26"/>
    </row>
    <row r="718" spans="1:14" x14ac:dyDescent="0.2">
      <c r="A718" s="111"/>
      <c r="B718" s="100" t="s">
        <v>758</v>
      </c>
      <c r="C718" s="101"/>
      <c r="D718" s="54" t="s">
        <v>1193</v>
      </c>
      <c r="E718" s="66">
        <v>3</v>
      </c>
      <c r="F718" s="115">
        <v>4303.16</v>
      </c>
      <c r="G718" s="116"/>
      <c r="H718" s="42"/>
      <c r="I718" s="42"/>
      <c r="M718" s="26"/>
    </row>
    <row r="719" spans="1:14" x14ac:dyDescent="0.2">
      <c r="A719" s="111"/>
      <c r="B719" s="100" t="s">
        <v>761</v>
      </c>
      <c r="C719" s="101"/>
      <c r="D719" s="56" t="s">
        <v>1194</v>
      </c>
      <c r="E719" s="66">
        <v>1</v>
      </c>
      <c r="F719" s="115">
        <v>1784.08</v>
      </c>
      <c r="G719" s="116"/>
      <c r="H719" s="42"/>
      <c r="I719" s="42"/>
      <c r="M719" s="26"/>
    </row>
    <row r="720" spans="1:14" x14ac:dyDescent="0.2">
      <c r="A720" s="111"/>
      <c r="B720" s="100" t="s">
        <v>764</v>
      </c>
      <c r="C720" s="101"/>
      <c r="D720" s="56" t="s">
        <v>1195</v>
      </c>
      <c r="E720" s="66">
        <v>3</v>
      </c>
      <c r="F720" s="115">
        <v>9544.94</v>
      </c>
      <c r="G720" s="116"/>
      <c r="H720" s="42"/>
      <c r="I720" s="42"/>
      <c r="M720" s="26"/>
      <c r="N720" s="26"/>
    </row>
    <row r="721" spans="1:14" x14ac:dyDescent="0.2">
      <c r="A721" s="111"/>
      <c r="B721" s="100" t="s">
        <v>1196</v>
      </c>
      <c r="C721" s="101"/>
      <c r="D721" s="54" t="s">
        <v>1197</v>
      </c>
      <c r="E721" s="66">
        <v>1</v>
      </c>
      <c r="F721" s="115">
        <v>3294.79</v>
      </c>
      <c r="G721" s="116"/>
      <c r="H721" s="42"/>
      <c r="I721" s="42"/>
      <c r="M721" s="26"/>
    </row>
    <row r="722" spans="1:14" x14ac:dyDescent="0.2">
      <c r="A722" s="111"/>
      <c r="B722" s="100" t="s">
        <v>776</v>
      </c>
      <c r="C722" s="101"/>
      <c r="D722" s="67" t="s">
        <v>1198</v>
      </c>
      <c r="E722" s="66">
        <v>1</v>
      </c>
      <c r="F722" s="115">
        <v>26.08</v>
      </c>
      <c r="G722" s="116"/>
      <c r="H722" s="42"/>
      <c r="I722" s="42"/>
      <c r="M722" s="26"/>
    </row>
    <row r="723" spans="1:14" x14ac:dyDescent="0.2">
      <c r="A723" s="111"/>
      <c r="B723" s="100" t="s">
        <v>1199</v>
      </c>
      <c r="C723" s="101"/>
      <c r="D723" s="58" t="s">
        <v>1200</v>
      </c>
      <c r="E723" s="66">
        <v>1</v>
      </c>
      <c r="F723" s="115">
        <v>3926.72</v>
      </c>
      <c r="G723" s="116"/>
      <c r="H723" s="42"/>
      <c r="I723" s="42"/>
      <c r="M723" s="26"/>
    </row>
    <row r="724" spans="1:14" x14ac:dyDescent="0.2">
      <c r="A724" s="111"/>
      <c r="B724" s="100" t="s">
        <v>782</v>
      </c>
      <c r="C724" s="101"/>
      <c r="D724" s="58" t="s">
        <v>1201</v>
      </c>
      <c r="E724" s="66">
        <v>1</v>
      </c>
      <c r="F724" s="115">
        <v>193.66</v>
      </c>
      <c r="G724" s="116"/>
      <c r="H724" s="42"/>
      <c r="I724" s="42"/>
      <c r="M724" s="26"/>
    </row>
    <row r="725" spans="1:14" x14ac:dyDescent="0.2">
      <c r="A725" s="111"/>
      <c r="B725" s="100" t="s">
        <v>1202</v>
      </c>
      <c r="C725" s="101"/>
      <c r="D725" s="58" t="s">
        <v>1203</v>
      </c>
      <c r="E725" s="66">
        <v>1</v>
      </c>
      <c r="F725" s="115">
        <v>3357.24</v>
      </c>
      <c r="G725" s="116"/>
      <c r="H725" s="42"/>
      <c r="I725" s="42"/>
      <c r="M725" s="26"/>
    </row>
    <row r="726" spans="1:14" x14ac:dyDescent="0.2">
      <c r="A726" s="112"/>
      <c r="B726" s="95" t="s">
        <v>1204</v>
      </c>
      <c r="C726" s="96"/>
      <c r="D726" s="56" t="s">
        <v>1205</v>
      </c>
      <c r="E726" s="66">
        <v>3</v>
      </c>
      <c r="F726" s="115">
        <v>24992.350000000002</v>
      </c>
      <c r="G726" s="116"/>
      <c r="H726" s="42"/>
      <c r="I726" s="42"/>
      <c r="M726" s="26"/>
    </row>
    <row r="727" spans="1:14" x14ac:dyDescent="0.2">
      <c r="A727" s="68" t="s">
        <v>791</v>
      </c>
      <c r="B727" s="69"/>
      <c r="C727" s="70"/>
      <c r="D727" s="70"/>
      <c r="E727" s="53">
        <v>8</v>
      </c>
      <c r="F727" s="113">
        <f>SUM(F728:F733)</f>
        <v>10405.92</v>
      </c>
      <c r="G727" s="114"/>
      <c r="H727" s="42"/>
      <c r="I727" s="42"/>
      <c r="M727" s="26"/>
    </row>
    <row r="728" spans="1:14" x14ac:dyDescent="0.2">
      <c r="A728" s="121">
        <v>13</v>
      </c>
      <c r="B728" s="100" t="s">
        <v>1206</v>
      </c>
      <c r="C728" s="101"/>
      <c r="D728" s="58" t="s">
        <v>1207</v>
      </c>
      <c r="E728" s="71">
        <v>1</v>
      </c>
      <c r="F728" s="115">
        <v>622.9</v>
      </c>
      <c r="G728" s="116"/>
      <c r="H728" s="42"/>
      <c r="I728" s="42"/>
      <c r="M728" s="26"/>
      <c r="N728" s="26"/>
    </row>
    <row r="729" spans="1:14" x14ac:dyDescent="0.2">
      <c r="A729" s="111"/>
      <c r="B729" s="100" t="s">
        <v>1208</v>
      </c>
      <c r="C729" s="101"/>
      <c r="D729" s="56" t="s">
        <v>1209</v>
      </c>
      <c r="E729" s="71">
        <v>3</v>
      </c>
      <c r="F729" s="115">
        <v>8233.84</v>
      </c>
      <c r="G729" s="116"/>
      <c r="H729" s="42"/>
      <c r="I729" s="42"/>
      <c r="M729" s="26"/>
    </row>
    <row r="730" spans="1:14" x14ac:dyDescent="0.2">
      <c r="A730" s="111"/>
      <c r="B730" s="100" t="s">
        <v>1210</v>
      </c>
      <c r="C730" s="101"/>
      <c r="D730" s="56" t="s">
        <v>1211</v>
      </c>
      <c r="E730" s="71">
        <v>1</v>
      </c>
      <c r="F730" s="115">
        <v>369.78000000000003</v>
      </c>
      <c r="G730" s="116"/>
      <c r="H730" s="42"/>
      <c r="I730" s="42"/>
      <c r="M730" s="26"/>
    </row>
    <row r="731" spans="1:14" x14ac:dyDescent="0.2">
      <c r="A731" s="111"/>
      <c r="B731" s="100" t="s">
        <v>1212</v>
      </c>
      <c r="C731" s="101"/>
      <c r="D731" s="56" t="s">
        <v>1213</v>
      </c>
      <c r="E731" s="71">
        <v>1</v>
      </c>
      <c r="F731" s="115">
        <v>154.80000000000001</v>
      </c>
      <c r="G731" s="116"/>
      <c r="H731" s="42"/>
      <c r="I731" s="42"/>
      <c r="M731" s="26"/>
    </row>
    <row r="732" spans="1:14" x14ac:dyDescent="0.2">
      <c r="A732" s="111"/>
      <c r="B732" s="100" t="s">
        <v>1214</v>
      </c>
      <c r="C732" s="101"/>
      <c r="D732" s="56" t="s">
        <v>1215</v>
      </c>
      <c r="E732" s="71">
        <v>1</v>
      </c>
      <c r="F732" s="115">
        <v>493.02</v>
      </c>
      <c r="G732" s="116"/>
      <c r="H732" s="42"/>
      <c r="I732" s="42"/>
      <c r="M732" s="26"/>
    </row>
    <row r="733" spans="1:14" x14ac:dyDescent="0.2">
      <c r="A733" s="112"/>
      <c r="B733" s="100" t="s">
        <v>1216</v>
      </c>
      <c r="C733" s="101"/>
      <c r="D733" s="56" t="s">
        <v>1217</v>
      </c>
      <c r="E733" s="71">
        <v>1</v>
      </c>
      <c r="F733" s="115">
        <v>531.58000000000004</v>
      </c>
      <c r="G733" s="116"/>
      <c r="H733" s="42"/>
      <c r="I733" s="42"/>
      <c r="M733" s="26"/>
    </row>
    <row r="734" spans="1:14" x14ac:dyDescent="0.2">
      <c r="A734" s="98" t="s">
        <v>803</v>
      </c>
      <c r="B734" s="98"/>
      <c r="C734" s="98"/>
      <c r="D734" s="98"/>
      <c r="E734" s="50">
        <v>170</v>
      </c>
      <c r="F734" s="113">
        <f>SUM(F735:G751)</f>
        <v>300447.89999999997</v>
      </c>
      <c r="G734" s="114"/>
      <c r="H734" s="42"/>
      <c r="I734" s="42"/>
      <c r="M734" s="26"/>
    </row>
    <row r="735" spans="1:14" x14ac:dyDescent="0.2">
      <c r="A735" s="72"/>
      <c r="B735" s="95" t="s">
        <v>1218</v>
      </c>
      <c r="C735" s="96"/>
      <c r="D735" s="56" t="s">
        <v>1219</v>
      </c>
      <c r="E735" s="73">
        <v>1</v>
      </c>
      <c r="F735" s="117">
        <v>260.82</v>
      </c>
      <c r="G735" s="118"/>
      <c r="H735" s="42"/>
      <c r="I735" s="42"/>
      <c r="M735" s="26"/>
    </row>
    <row r="736" spans="1:14" x14ac:dyDescent="0.2">
      <c r="A736" s="111">
        <v>14</v>
      </c>
      <c r="B736" s="100" t="s">
        <v>1220</v>
      </c>
      <c r="C736" s="101"/>
      <c r="D736" s="56" t="s">
        <v>1221</v>
      </c>
      <c r="E736" s="73">
        <v>1</v>
      </c>
      <c r="F736" s="115">
        <v>468.8</v>
      </c>
      <c r="G736" s="116"/>
      <c r="H736" s="42"/>
      <c r="I736" s="42"/>
      <c r="M736" s="26"/>
    </row>
    <row r="737" spans="1:14" x14ac:dyDescent="0.2">
      <c r="A737" s="111"/>
      <c r="B737" s="100" t="s">
        <v>1222</v>
      </c>
      <c r="C737" s="101"/>
      <c r="D737" s="56" t="s">
        <v>1223</v>
      </c>
      <c r="E737" s="73">
        <v>2</v>
      </c>
      <c r="F737" s="115">
        <v>3591.71</v>
      </c>
      <c r="G737" s="116"/>
      <c r="H737" s="42"/>
      <c r="I737" s="42"/>
      <c r="M737" s="26"/>
    </row>
    <row r="738" spans="1:14" x14ac:dyDescent="0.2">
      <c r="A738" s="111"/>
      <c r="B738" s="100" t="s">
        <v>821</v>
      </c>
      <c r="C738" s="101"/>
      <c r="D738" s="56" t="s">
        <v>1224</v>
      </c>
      <c r="E738" s="73">
        <v>13</v>
      </c>
      <c r="F738" s="115">
        <v>103878.93000000002</v>
      </c>
      <c r="G738" s="116"/>
      <c r="H738" s="42"/>
      <c r="I738" s="42"/>
      <c r="M738" s="26"/>
    </row>
    <row r="739" spans="1:14" x14ac:dyDescent="0.2">
      <c r="A739" s="111"/>
      <c r="B739" s="100" t="s">
        <v>1225</v>
      </c>
      <c r="C739" s="101"/>
      <c r="D739" s="56" t="s">
        <v>1226</v>
      </c>
      <c r="E739" s="73">
        <v>3</v>
      </c>
      <c r="F739" s="115">
        <v>5411.25</v>
      </c>
      <c r="G739" s="116"/>
      <c r="H739" s="42"/>
      <c r="I739" s="42"/>
      <c r="M739" s="26"/>
      <c r="N739" s="26"/>
    </row>
    <row r="740" spans="1:14" x14ac:dyDescent="0.2">
      <c r="A740" s="111"/>
      <c r="B740" s="100" t="s">
        <v>1227</v>
      </c>
      <c r="C740" s="101"/>
      <c r="D740" s="56" t="s">
        <v>1228</v>
      </c>
      <c r="E740" s="73">
        <v>4</v>
      </c>
      <c r="F740" s="115">
        <v>1411.3400000000001</v>
      </c>
      <c r="G740" s="116"/>
      <c r="H740" s="42"/>
      <c r="I740" s="42"/>
      <c r="M740" s="26"/>
      <c r="N740" s="26"/>
    </row>
    <row r="741" spans="1:14" x14ac:dyDescent="0.2">
      <c r="A741" s="111"/>
      <c r="B741" s="100" t="s">
        <v>826</v>
      </c>
      <c r="C741" s="101"/>
      <c r="D741" s="56" t="s">
        <v>1229</v>
      </c>
      <c r="E741" s="73">
        <v>111</v>
      </c>
      <c r="F741" s="115">
        <v>112211.46999999994</v>
      </c>
      <c r="G741" s="116"/>
      <c r="H741" s="42"/>
      <c r="I741" s="42"/>
      <c r="M741" s="26"/>
      <c r="N741" s="26"/>
    </row>
    <row r="742" spans="1:14" x14ac:dyDescent="0.2">
      <c r="A742" s="111"/>
      <c r="B742" s="100" t="s">
        <v>1230</v>
      </c>
      <c r="C742" s="101"/>
      <c r="D742" s="54" t="s">
        <v>1231</v>
      </c>
      <c r="E742" s="73">
        <v>4</v>
      </c>
      <c r="F742" s="115">
        <v>735.06</v>
      </c>
      <c r="G742" s="116"/>
      <c r="H742" s="42"/>
      <c r="I742" s="42"/>
      <c r="M742" s="26"/>
      <c r="N742" s="26"/>
    </row>
    <row r="743" spans="1:14" x14ac:dyDescent="0.2">
      <c r="A743" s="111"/>
      <c r="B743" s="100" t="s">
        <v>879</v>
      </c>
      <c r="C743" s="101"/>
      <c r="D743" s="56" t="s">
        <v>1232</v>
      </c>
      <c r="E743" s="73">
        <v>1</v>
      </c>
      <c r="F743" s="115">
        <v>3557.06</v>
      </c>
      <c r="G743" s="116"/>
      <c r="H743" s="42"/>
      <c r="I743" s="42"/>
      <c r="M743" s="26"/>
    </row>
    <row r="744" spans="1:14" x14ac:dyDescent="0.2">
      <c r="A744" s="111"/>
      <c r="B744" s="100" t="s">
        <v>882</v>
      </c>
      <c r="C744" s="101"/>
      <c r="D744" s="56" t="s">
        <v>1233</v>
      </c>
      <c r="E744" s="73">
        <v>2</v>
      </c>
      <c r="F744" s="115">
        <v>6112.76</v>
      </c>
      <c r="G744" s="116"/>
      <c r="H744" s="42"/>
      <c r="I744" s="42"/>
      <c r="M744" s="26"/>
    </row>
    <row r="745" spans="1:14" x14ac:dyDescent="0.2">
      <c r="A745" s="111"/>
      <c r="B745" s="100" t="s">
        <v>888</v>
      </c>
      <c r="C745" s="101"/>
      <c r="D745" s="56" t="s">
        <v>1234</v>
      </c>
      <c r="E745" s="73">
        <v>1</v>
      </c>
      <c r="F745" s="115">
        <v>834.6</v>
      </c>
      <c r="G745" s="116"/>
      <c r="H745" s="42"/>
      <c r="I745" s="42"/>
      <c r="M745" s="26"/>
    </row>
    <row r="746" spans="1:14" x14ac:dyDescent="0.2">
      <c r="A746" s="111"/>
      <c r="B746" s="100" t="s">
        <v>1235</v>
      </c>
      <c r="C746" s="101"/>
      <c r="D746" s="56" t="s">
        <v>1236</v>
      </c>
      <c r="E746" s="73">
        <v>7</v>
      </c>
      <c r="F746" s="115">
        <v>40801.479999999996</v>
      </c>
      <c r="G746" s="116"/>
      <c r="H746" s="42"/>
      <c r="I746" s="42"/>
      <c r="M746" s="26"/>
    </row>
    <row r="747" spans="1:14" x14ac:dyDescent="0.2">
      <c r="A747" s="111"/>
      <c r="B747" s="100" t="s">
        <v>835</v>
      </c>
      <c r="C747" s="101"/>
      <c r="D747" s="56" t="s">
        <v>1237</v>
      </c>
      <c r="E747" s="73">
        <v>1</v>
      </c>
      <c r="F747" s="115">
        <v>605.21999999999991</v>
      </c>
      <c r="G747" s="116"/>
      <c r="H747" s="42"/>
      <c r="I747" s="42"/>
      <c r="M747" s="26"/>
    </row>
    <row r="748" spans="1:14" x14ac:dyDescent="0.2">
      <c r="A748" s="111"/>
      <c r="B748" s="100" t="s">
        <v>1238</v>
      </c>
      <c r="C748" s="101"/>
      <c r="D748" s="54" t="s">
        <v>1239</v>
      </c>
      <c r="E748" s="73">
        <v>13</v>
      </c>
      <c r="F748" s="115">
        <v>4041.96</v>
      </c>
      <c r="G748" s="116"/>
      <c r="H748" s="42"/>
      <c r="I748" s="42"/>
      <c r="M748" s="26"/>
    </row>
    <row r="749" spans="1:14" x14ac:dyDescent="0.2">
      <c r="A749" s="111"/>
      <c r="B749" s="100" t="s">
        <v>1240</v>
      </c>
      <c r="C749" s="101"/>
      <c r="D749" s="54" t="s">
        <v>1241</v>
      </c>
      <c r="E749" s="73">
        <v>1</v>
      </c>
      <c r="F749" s="115">
        <v>14228.720000000001</v>
      </c>
      <c r="G749" s="116"/>
      <c r="H749" s="42"/>
      <c r="I749" s="42"/>
      <c r="M749" s="26"/>
    </row>
    <row r="750" spans="1:14" x14ac:dyDescent="0.2">
      <c r="A750" s="111"/>
      <c r="B750" s="100" t="s">
        <v>1242</v>
      </c>
      <c r="C750" s="101"/>
      <c r="D750" s="56" t="s">
        <v>1243</v>
      </c>
      <c r="E750" s="73">
        <v>1</v>
      </c>
      <c r="F750" s="115">
        <v>82.199999999999989</v>
      </c>
      <c r="G750" s="116"/>
      <c r="H750" s="42"/>
      <c r="I750" s="42"/>
      <c r="M750" s="26"/>
    </row>
    <row r="751" spans="1:14" x14ac:dyDescent="0.2">
      <c r="A751" s="111"/>
      <c r="B751" s="95" t="s">
        <v>894</v>
      </c>
      <c r="C751" s="96"/>
      <c r="D751" s="56" t="s">
        <v>1244</v>
      </c>
      <c r="E751" s="73">
        <v>5</v>
      </c>
      <c r="F751" s="117">
        <v>2214.52</v>
      </c>
      <c r="G751" s="118"/>
      <c r="H751" s="42"/>
      <c r="I751" s="42"/>
      <c r="M751" s="26"/>
    </row>
    <row r="752" spans="1:14" x14ac:dyDescent="0.2">
      <c r="A752" s="119" t="s">
        <v>897</v>
      </c>
      <c r="B752" s="120"/>
      <c r="C752" s="120"/>
      <c r="D752" s="120"/>
      <c r="E752" s="50">
        <v>117</v>
      </c>
      <c r="F752" s="113">
        <f>F753+F754</f>
        <v>37270.220000000023</v>
      </c>
      <c r="G752" s="114"/>
      <c r="H752" s="42"/>
      <c r="I752" s="42"/>
      <c r="M752" s="26"/>
    </row>
    <row r="753" spans="1:14" x14ac:dyDescent="0.2">
      <c r="A753" s="105">
        <v>15</v>
      </c>
      <c r="B753" s="95" t="s">
        <v>1245</v>
      </c>
      <c r="C753" s="96"/>
      <c r="D753" s="54" t="s">
        <v>1246</v>
      </c>
      <c r="E753" s="71">
        <v>1</v>
      </c>
      <c r="F753" s="97">
        <v>1056.1300000000001</v>
      </c>
      <c r="G753" s="97"/>
      <c r="H753" s="42"/>
      <c r="I753" s="42"/>
      <c r="M753" s="26"/>
    </row>
    <row r="754" spans="1:14" x14ac:dyDescent="0.2">
      <c r="A754" s="106"/>
      <c r="B754" s="95" t="s">
        <v>1247</v>
      </c>
      <c r="C754" s="96"/>
      <c r="D754" s="54" t="s">
        <v>1248</v>
      </c>
      <c r="E754" s="71">
        <v>116</v>
      </c>
      <c r="F754" s="97">
        <v>36214.090000000026</v>
      </c>
      <c r="G754" s="97"/>
      <c r="H754" s="42"/>
      <c r="I754" s="42"/>
      <c r="M754" s="26"/>
      <c r="N754" s="26"/>
    </row>
    <row r="755" spans="1:14" x14ac:dyDescent="0.2">
      <c r="A755" s="103" t="s">
        <v>966</v>
      </c>
      <c r="B755" s="104"/>
      <c r="C755" s="104"/>
      <c r="D755" s="104"/>
      <c r="E755" s="53">
        <v>16</v>
      </c>
      <c r="F755" s="113">
        <f>F756+F757+F758</f>
        <v>44224.73</v>
      </c>
      <c r="G755" s="114"/>
      <c r="H755" s="42"/>
      <c r="I755" s="42"/>
      <c r="M755" s="26"/>
    </row>
    <row r="756" spans="1:14" x14ac:dyDescent="0.2">
      <c r="A756" s="111">
        <v>16</v>
      </c>
      <c r="B756" s="95" t="s">
        <v>972</v>
      </c>
      <c r="C756" s="96"/>
      <c r="D756" s="56" t="s">
        <v>1249</v>
      </c>
      <c r="E756" s="74">
        <v>2</v>
      </c>
      <c r="F756" s="97">
        <v>5825.8799999999992</v>
      </c>
      <c r="G756" s="97"/>
      <c r="H756" s="42"/>
      <c r="I756" s="42"/>
      <c r="M756" s="26"/>
    </row>
    <row r="757" spans="1:14" x14ac:dyDescent="0.2">
      <c r="A757" s="111"/>
      <c r="B757" s="95" t="s">
        <v>975</v>
      </c>
      <c r="C757" s="96"/>
      <c r="D757" s="56" t="s">
        <v>1250</v>
      </c>
      <c r="E757" s="74">
        <v>13</v>
      </c>
      <c r="F757" s="97">
        <v>38368.670000000006</v>
      </c>
      <c r="G757" s="97"/>
      <c r="H757" s="42"/>
      <c r="I757" s="42"/>
      <c r="M757" s="26"/>
    </row>
    <row r="758" spans="1:14" x14ac:dyDescent="0.2">
      <c r="A758" s="112"/>
      <c r="B758" s="95" t="s">
        <v>978</v>
      </c>
      <c r="C758" s="96"/>
      <c r="D758" s="54" t="s">
        <v>1251</v>
      </c>
      <c r="E758" s="74">
        <v>1</v>
      </c>
      <c r="F758" s="97">
        <v>30.18</v>
      </c>
      <c r="G758" s="97"/>
      <c r="H758" s="42"/>
      <c r="I758" s="42"/>
      <c r="M758" s="26"/>
    </row>
    <row r="759" spans="1:14" x14ac:dyDescent="0.2">
      <c r="A759" s="103" t="s">
        <v>993</v>
      </c>
      <c r="B759" s="104"/>
      <c r="C759" s="104"/>
      <c r="D759" s="104"/>
      <c r="E759" s="53">
        <v>6</v>
      </c>
      <c r="F759" s="113">
        <f>F761+F760</f>
        <v>9678.119999999999</v>
      </c>
      <c r="G759" s="114"/>
      <c r="H759" s="42"/>
      <c r="I759" s="42"/>
      <c r="M759" s="26"/>
    </row>
    <row r="760" spans="1:14" x14ac:dyDescent="0.2">
      <c r="A760" s="109">
        <v>17</v>
      </c>
      <c r="B760" s="95" t="s">
        <v>1252</v>
      </c>
      <c r="C760" s="96"/>
      <c r="D760" s="56" t="s">
        <v>1253</v>
      </c>
      <c r="E760" s="74">
        <v>1</v>
      </c>
      <c r="F760" s="97">
        <v>341.8</v>
      </c>
      <c r="G760" s="97"/>
      <c r="H760" s="42"/>
      <c r="I760" s="42"/>
      <c r="M760" s="26"/>
    </row>
    <row r="761" spans="1:14" x14ac:dyDescent="0.2">
      <c r="A761" s="110"/>
      <c r="B761" s="95" t="s">
        <v>1254</v>
      </c>
      <c r="C761" s="96"/>
      <c r="D761" s="56" t="s">
        <v>1255</v>
      </c>
      <c r="E761" s="74">
        <v>5</v>
      </c>
      <c r="F761" s="97">
        <v>9336.32</v>
      </c>
      <c r="G761" s="97"/>
      <c r="H761" s="42"/>
      <c r="I761" s="42"/>
      <c r="M761" s="26"/>
    </row>
    <row r="762" spans="1:14" ht="12.75" customHeight="1" x14ac:dyDescent="0.2">
      <c r="A762" s="103" t="s">
        <v>1256</v>
      </c>
      <c r="B762" s="104"/>
      <c r="C762" s="104"/>
      <c r="D762" s="104"/>
      <c r="E762" s="53">
        <v>3</v>
      </c>
      <c r="F762" s="99">
        <f>F763+F764+F765</f>
        <v>7291.4799999999987</v>
      </c>
      <c r="G762" s="99"/>
      <c r="H762" s="42"/>
      <c r="I762" s="42"/>
      <c r="M762" s="26"/>
    </row>
    <row r="763" spans="1:14" x14ac:dyDescent="0.2">
      <c r="A763" s="105">
        <v>18</v>
      </c>
      <c r="B763" s="95" t="s">
        <v>1257</v>
      </c>
      <c r="C763" s="96"/>
      <c r="D763" s="56" t="s">
        <v>1258</v>
      </c>
      <c r="E763" s="74">
        <v>1</v>
      </c>
      <c r="F763" s="97">
        <v>5921.8799999999992</v>
      </c>
      <c r="G763" s="97"/>
      <c r="H763" s="42"/>
      <c r="I763" s="42"/>
      <c r="M763" s="26"/>
    </row>
    <row r="764" spans="1:14" x14ac:dyDescent="0.2">
      <c r="A764" s="106"/>
      <c r="B764" s="95" t="s">
        <v>1259</v>
      </c>
      <c r="C764" s="96"/>
      <c r="D764" s="54" t="s">
        <v>1260</v>
      </c>
      <c r="E764" s="74">
        <v>1</v>
      </c>
      <c r="F764" s="97">
        <v>1138.28</v>
      </c>
      <c r="G764" s="97"/>
      <c r="H764" s="42"/>
      <c r="I764" s="42"/>
      <c r="M764" s="26"/>
    </row>
    <row r="765" spans="1:14" x14ac:dyDescent="0.2">
      <c r="A765" s="107"/>
      <c r="B765" s="108" t="s">
        <v>1261</v>
      </c>
      <c r="C765" s="108"/>
      <c r="D765" s="54" t="s">
        <v>1262</v>
      </c>
      <c r="E765" s="74">
        <v>1</v>
      </c>
      <c r="F765" s="97">
        <v>231.32</v>
      </c>
      <c r="G765" s="97"/>
      <c r="H765" s="42"/>
      <c r="I765" s="42"/>
      <c r="M765" s="26"/>
    </row>
    <row r="766" spans="1:14" x14ac:dyDescent="0.2">
      <c r="A766" s="103" t="s">
        <v>1263</v>
      </c>
      <c r="B766" s="104"/>
      <c r="C766" s="104"/>
      <c r="D766" s="104"/>
      <c r="E766" s="53">
        <v>2</v>
      </c>
      <c r="F766" s="99">
        <f>F767</f>
        <v>1838.4399999999998</v>
      </c>
      <c r="G766" s="99"/>
      <c r="H766" s="42"/>
      <c r="I766" s="42"/>
      <c r="M766" s="26"/>
    </row>
    <row r="767" spans="1:14" x14ac:dyDescent="0.2">
      <c r="A767" s="75">
        <v>20</v>
      </c>
      <c r="B767" s="95" t="s">
        <v>1263</v>
      </c>
      <c r="C767" s="96"/>
      <c r="D767" s="56" t="s">
        <v>1264</v>
      </c>
      <c r="E767" s="74">
        <v>2</v>
      </c>
      <c r="F767" s="97">
        <v>1838.4399999999998</v>
      </c>
      <c r="G767" s="97"/>
      <c r="H767" s="42"/>
      <c r="I767" s="42"/>
      <c r="M767" s="26"/>
    </row>
    <row r="768" spans="1:14" x14ac:dyDescent="0.2">
      <c r="A768" s="103" t="s">
        <v>1265</v>
      </c>
      <c r="B768" s="104"/>
      <c r="C768" s="104"/>
      <c r="D768" s="104"/>
      <c r="E768" s="53">
        <v>1</v>
      </c>
      <c r="F768" s="99">
        <f>F769</f>
        <v>942.40000000000009</v>
      </c>
      <c r="G768" s="99"/>
      <c r="H768" s="42"/>
      <c r="I768" s="42"/>
      <c r="M768" s="26"/>
    </row>
    <row r="769" spans="1:16" x14ac:dyDescent="0.2">
      <c r="A769" s="76">
        <v>22</v>
      </c>
      <c r="B769" s="95" t="s">
        <v>1266</v>
      </c>
      <c r="C769" s="96"/>
      <c r="D769" s="54" t="s">
        <v>1267</v>
      </c>
      <c r="E769" s="74">
        <v>1</v>
      </c>
      <c r="F769" s="97">
        <v>942.40000000000009</v>
      </c>
      <c r="G769" s="97"/>
      <c r="H769" s="42"/>
      <c r="I769" s="42"/>
      <c r="M769" s="26"/>
    </row>
    <row r="770" spans="1:16" x14ac:dyDescent="0.2">
      <c r="A770" s="98" t="s">
        <v>1268</v>
      </c>
      <c r="B770" s="98"/>
      <c r="C770" s="98"/>
      <c r="D770" s="98"/>
      <c r="E770" s="53">
        <v>1</v>
      </c>
      <c r="F770" s="99">
        <f>F771</f>
        <v>2142.64</v>
      </c>
      <c r="G770" s="99"/>
      <c r="H770" s="42"/>
      <c r="I770" s="42"/>
      <c r="M770" s="26"/>
    </row>
    <row r="771" spans="1:16" ht="25.5" customHeight="1" x14ac:dyDescent="0.2">
      <c r="A771" s="77"/>
      <c r="B771" s="100" t="s">
        <v>1269</v>
      </c>
      <c r="C771" s="101"/>
      <c r="D771" s="54" t="s">
        <v>1270</v>
      </c>
      <c r="E771" s="74">
        <v>1</v>
      </c>
      <c r="F771" s="102">
        <v>2142.64</v>
      </c>
      <c r="G771" s="102"/>
      <c r="H771" s="42"/>
      <c r="I771" s="42"/>
      <c r="M771" s="26"/>
    </row>
    <row r="772" spans="1:16" x14ac:dyDescent="0.2">
      <c r="A772" s="88" t="s">
        <v>1271</v>
      </c>
      <c r="B772" s="89"/>
      <c r="C772" s="89"/>
      <c r="D772" s="89"/>
      <c r="E772" s="78">
        <v>764</v>
      </c>
      <c r="F772" s="84">
        <f>F768+F766+F762+F755+F752+F734+F727+F710+F703+F699+F687+F682+F679+F660+F649+F638+F634+F770+F759</f>
        <v>2607668.700000002</v>
      </c>
      <c r="G772" s="85"/>
      <c r="H772" s="42"/>
      <c r="I772" s="42"/>
      <c r="L772" s="26"/>
      <c r="M772" s="26"/>
    </row>
    <row r="773" spans="1:16" x14ac:dyDescent="0.2">
      <c r="A773" s="92" t="s">
        <v>1272</v>
      </c>
      <c r="B773" s="93"/>
      <c r="C773" s="93"/>
      <c r="D773" s="93"/>
      <c r="E773" s="94"/>
      <c r="F773" s="84">
        <v>8837.3700000000008</v>
      </c>
      <c r="G773" s="85"/>
      <c r="H773" s="42"/>
      <c r="I773" s="42"/>
      <c r="K773" s="26"/>
      <c r="O773" s="26"/>
      <c r="P773" s="26"/>
    </row>
    <row r="774" spans="1:16" x14ac:dyDescent="0.2">
      <c r="A774" s="92" t="s">
        <v>1273</v>
      </c>
      <c r="B774" s="93"/>
      <c r="C774" s="93"/>
      <c r="D774" s="93"/>
      <c r="E774" s="94"/>
      <c r="F774" s="84">
        <v>3829525.67</v>
      </c>
      <c r="G774" s="85"/>
      <c r="H774" s="42"/>
      <c r="I774" s="42"/>
      <c r="K774" s="26"/>
      <c r="O774" s="26"/>
      <c r="P774" s="26"/>
    </row>
    <row r="775" spans="1:16" x14ac:dyDescent="0.2">
      <c r="A775" s="79" t="s">
        <v>1274</v>
      </c>
      <c r="B775" s="80"/>
      <c r="C775" s="80"/>
      <c r="D775" s="80"/>
      <c r="E775" s="81"/>
      <c r="F775" s="84">
        <v>1640399.21</v>
      </c>
      <c r="G775" s="85"/>
      <c r="H775" s="42"/>
      <c r="I775" s="42"/>
      <c r="K775" s="26"/>
      <c r="O775" s="26"/>
      <c r="P775" s="26"/>
    </row>
    <row r="776" spans="1:16" x14ac:dyDescent="0.2">
      <c r="A776" s="79" t="s">
        <v>1275</v>
      </c>
      <c r="B776" s="80"/>
      <c r="C776" s="80"/>
      <c r="D776" s="80"/>
      <c r="E776" s="81"/>
      <c r="F776" s="86">
        <v>0.71</v>
      </c>
      <c r="G776" s="87"/>
      <c r="H776" s="42"/>
      <c r="I776" s="42"/>
      <c r="O776" s="26"/>
      <c r="P776" s="26"/>
    </row>
    <row r="777" spans="1:16" x14ac:dyDescent="0.2">
      <c r="A777" s="88" t="s">
        <v>1276</v>
      </c>
      <c r="B777" s="89"/>
      <c r="C777" s="89"/>
      <c r="D777" s="90"/>
      <c r="E777" s="91">
        <f>E620+E626+F772+F773+F774+F775+F776</f>
        <v>192242952.72999999</v>
      </c>
      <c r="F777" s="91"/>
      <c r="G777" s="91"/>
      <c r="H777" s="42"/>
      <c r="I777" s="42"/>
      <c r="J777" s="26"/>
      <c r="O777" s="26"/>
      <c r="P777" s="26"/>
    </row>
    <row r="778" spans="1:16" x14ac:dyDescent="0.2">
      <c r="F778" s="26"/>
      <c r="G778" s="26"/>
      <c r="H778" s="42"/>
      <c r="I778" s="42"/>
      <c r="J778" s="26"/>
    </row>
    <row r="779" spans="1:16" x14ac:dyDescent="0.2">
      <c r="F779" s="26"/>
      <c r="G779" s="26"/>
      <c r="H779" s="42"/>
      <c r="I779" s="42"/>
      <c r="J779" s="26"/>
    </row>
    <row r="780" spans="1:16" x14ac:dyDescent="0.2">
      <c r="F780" s="26"/>
      <c r="G780" s="26"/>
      <c r="H780" s="42"/>
      <c r="I780" s="42"/>
      <c r="J780" s="26"/>
      <c r="L780" s="83"/>
    </row>
    <row r="781" spans="1:16" x14ac:dyDescent="0.2">
      <c r="F781" s="26"/>
      <c r="G781" s="26"/>
      <c r="H781" s="42"/>
      <c r="I781" s="42"/>
      <c r="J781" s="26"/>
    </row>
  </sheetData>
  <autoFilter ref="A5:H5" xr:uid="{48679CD2-F411-4073-8A87-2714CA7B0FD7}"/>
  <mergeCells count="543">
    <mergeCell ref="G35:G36"/>
    <mergeCell ref="G37:G38"/>
    <mergeCell ref="G39:G40"/>
    <mergeCell ref="G41:G42"/>
    <mergeCell ref="G43:G44"/>
    <mergeCell ref="G45:G46"/>
    <mergeCell ref="A1:H1"/>
    <mergeCell ref="A2:H2"/>
    <mergeCell ref="A4:G4"/>
    <mergeCell ref="G25:G27"/>
    <mergeCell ref="G31:G32"/>
    <mergeCell ref="G33:G34"/>
    <mergeCell ref="G60:G62"/>
    <mergeCell ref="G63:G64"/>
    <mergeCell ref="G65:G67"/>
    <mergeCell ref="G68:G70"/>
    <mergeCell ref="G71:G73"/>
    <mergeCell ref="G74:G75"/>
    <mergeCell ref="G48:G49"/>
    <mergeCell ref="G50:G51"/>
    <mergeCell ref="G52:G53"/>
    <mergeCell ref="G54:G55"/>
    <mergeCell ref="G56:G57"/>
    <mergeCell ref="G58:G59"/>
    <mergeCell ref="G92:G93"/>
    <mergeCell ref="G94:G95"/>
    <mergeCell ref="G96:G97"/>
    <mergeCell ref="G98:G99"/>
    <mergeCell ref="G100:G101"/>
    <mergeCell ref="G102:G103"/>
    <mergeCell ref="G76:G78"/>
    <mergeCell ref="G79:G80"/>
    <mergeCell ref="G84:G85"/>
    <mergeCell ref="G86:G87"/>
    <mergeCell ref="G88:G89"/>
    <mergeCell ref="G90:G91"/>
    <mergeCell ref="G118:G119"/>
    <mergeCell ref="G120:G121"/>
    <mergeCell ref="G122:G123"/>
    <mergeCell ref="G124:G125"/>
    <mergeCell ref="G126:G127"/>
    <mergeCell ref="G128:G129"/>
    <mergeCell ref="G104:G105"/>
    <mergeCell ref="G106:G107"/>
    <mergeCell ref="G108:G109"/>
    <mergeCell ref="G110:G111"/>
    <mergeCell ref="G113:G114"/>
    <mergeCell ref="G116:G117"/>
    <mergeCell ref="G142:G143"/>
    <mergeCell ref="G144:G145"/>
    <mergeCell ref="G146:G147"/>
    <mergeCell ref="G148:G149"/>
    <mergeCell ref="G151:G152"/>
    <mergeCell ref="G154:G155"/>
    <mergeCell ref="G130:G131"/>
    <mergeCell ref="G132:G133"/>
    <mergeCell ref="G134:G135"/>
    <mergeCell ref="G136:G137"/>
    <mergeCell ref="G138:G139"/>
    <mergeCell ref="G140:G141"/>
    <mergeCell ref="G168:G169"/>
    <mergeCell ref="G170:G171"/>
    <mergeCell ref="G172:G173"/>
    <mergeCell ref="G174:G175"/>
    <mergeCell ref="G176:G177"/>
    <mergeCell ref="G178:G179"/>
    <mergeCell ref="G156:G157"/>
    <mergeCell ref="G158:G159"/>
    <mergeCell ref="G160:G161"/>
    <mergeCell ref="G162:G163"/>
    <mergeCell ref="G164:G165"/>
    <mergeCell ref="G166:G167"/>
    <mergeCell ref="G192:G193"/>
    <mergeCell ref="G194:G195"/>
    <mergeCell ref="G196:G197"/>
    <mergeCell ref="G198:G199"/>
    <mergeCell ref="G200:G201"/>
    <mergeCell ref="G202:G203"/>
    <mergeCell ref="G180:G181"/>
    <mergeCell ref="G182:G183"/>
    <mergeCell ref="G184:G185"/>
    <mergeCell ref="G186:G187"/>
    <mergeCell ref="G188:G189"/>
    <mergeCell ref="G190:G191"/>
    <mergeCell ref="G216:G217"/>
    <mergeCell ref="G218:G219"/>
    <mergeCell ref="G220:G221"/>
    <mergeCell ref="G222:G223"/>
    <mergeCell ref="G224:G225"/>
    <mergeCell ref="G226:G227"/>
    <mergeCell ref="G204:G205"/>
    <mergeCell ref="G206:G207"/>
    <mergeCell ref="G208:G209"/>
    <mergeCell ref="G210:G211"/>
    <mergeCell ref="G212:G213"/>
    <mergeCell ref="G214:G215"/>
    <mergeCell ref="G240:G241"/>
    <mergeCell ref="G242:G243"/>
    <mergeCell ref="G244:G245"/>
    <mergeCell ref="G246:G247"/>
    <mergeCell ref="G248:G249"/>
    <mergeCell ref="G250:G251"/>
    <mergeCell ref="G228:G229"/>
    <mergeCell ref="G230:G231"/>
    <mergeCell ref="G232:G233"/>
    <mergeCell ref="G234:G235"/>
    <mergeCell ref="G236:G237"/>
    <mergeCell ref="G238:G239"/>
    <mergeCell ref="G264:G265"/>
    <mergeCell ref="G266:G267"/>
    <mergeCell ref="G268:G269"/>
    <mergeCell ref="G270:G271"/>
    <mergeCell ref="G272:G273"/>
    <mergeCell ref="G274:G275"/>
    <mergeCell ref="G252:G253"/>
    <mergeCell ref="G254:G255"/>
    <mergeCell ref="G256:G257"/>
    <mergeCell ref="G258:G259"/>
    <mergeCell ref="G260:G261"/>
    <mergeCell ref="G262:G263"/>
    <mergeCell ref="G288:G289"/>
    <mergeCell ref="G290:G291"/>
    <mergeCell ref="G292:G293"/>
    <mergeCell ref="G294:G295"/>
    <mergeCell ref="G296:G297"/>
    <mergeCell ref="G298:G299"/>
    <mergeCell ref="G276:G277"/>
    <mergeCell ref="G278:G279"/>
    <mergeCell ref="G280:G281"/>
    <mergeCell ref="G282:G283"/>
    <mergeCell ref="G284:G285"/>
    <mergeCell ref="G286:G287"/>
    <mergeCell ref="G315:G316"/>
    <mergeCell ref="G317:G318"/>
    <mergeCell ref="G319:G320"/>
    <mergeCell ref="G329:G331"/>
    <mergeCell ref="G342:G343"/>
    <mergeCell ref="G344:G346"/>
    <mergeCell ref="G300:G301"/>
    <mergeCell ref="G302:G303"/>
    <mergeCell ref="G304:G305"/>
    <mergeCell ref="G308:G309"/>
    <mergeCell ref="G310:G311"/>
    <mergeCell ref="G312:G313"/>
    <mergeCell ref="G366:G368"/>
    <mergeCell ref="G369:G370"/>
    <mergeCell ref="G372:G373"/>
    <mergeCell ref="G375:G376"/>
    <mergeCell ref="G377:G378"/>
    <mergeCell ref="G379:G380"/>
    <mergeCell ref="G347:G348"/>
    <mergeCell ref="G353:G355"/>
    <mergeCell ref="G356:G357"/>
    <mergeCell ref="G358:G359"/>
    <mergeCell ref="G360:G362"/>
    <mergeCell ref="G363:G365"/>
    <mergeCell ref="G399:G400"/>
    <mergeCell ref="G401:G402"/>
    <mergeCell ref="G403:G404"/>
    <mergeCell ref="G405:G406"/>
    <mergeCell ref="G414:G415"/>
    <mergeCell ref="G416:G417"/>
    <mergeCell ref="G384:G385"/>
    <mergeCell ref="G386:G387"/>
    <mergeCell ref="G389:G390"/>
    <mergeCell ref="G391:G392"/>
    <mergeCell ref="G394:G396"/>
    <mergeCell ref="G397:G398"/>
    <mergeCell ref="G440:G441"/>
    <mergeCell ref="G442:G443"/>
    <mergeCell ref="G455:G456"/>
    <mergeCell ref="G458:G459"/>
    <mergeCell ref="G460:G461"/>
    <mergeCell ref="G462:G463"/>
    <mergeCell ref="G418:G419"/>
    <mergeCell ref="G420:G421"/>
    <mergeCell ref="G423:G424"/>
    <mergeCell ref="G425:G426"/>
    <mergeCell ref="G427:G428"/>
    <mergeCell ref="G438:G439"/>
    <mergeCell ref="G484:G485"/>
    <mergeCell ref="G486:G487"/>
    <mergeCell ref="G488:G489"/>
    <mergeCell ref="G490:G491"/>
    <mergeCell ref="G492:G493"/>
    <mergeCell ref="G495:G496"/>
    <mergeCell ref="G464:G465"/>
    <mergeCell ref="G466:G467"/>
    <mergeCell ref="G468:G469"/>
    <mergeCell ref="G475:G477"/>
    <mergeCell ref="G478:G480"/>
    <mergeCell ref="G481:G483"/>
    <mergeCell ref="G512:G513"/>
    <mergeCell ref="G514:G515"/>
    <mergeCell ref="G516:G517"/>
    <mergeCell ref="G518:G519"/>
    <mergeCell ref="G520:G521"/>
    <mergeCell ref="G524:G525"/>
    <mergeCell ref="G497:G498"/>
    <mergeCell ref="G499:G500"/>
    <mergeCell ref="G501:G502"/>
    <mergeCell ref="G503:G504"/>
    <mergeCell ref="G505:G506"/>
    <mergeCell ref="G510:G511"/>
    <mergeCell ref="G548:G549"/>
    <mergeCell ref="G550:G551"/>
    <mergeCell ref="G552:G553"/>
    <mergeCell ref="G554:G555"/>
    <mergeCell ref="G556:G557"/>
    <mergeCell ref="G559:G560"/>
    <mergeCell ref="G527:G528"/>
    <mergeCell ref="G532:G533"/>
    <mergeCell ref="G535:G537"/>
    <mergeCell ref="G539:G540"/>
    <mergeCell ref="G541:G542"/>
    <mergeCell ref="G545:G546"/>
    <mergeCell ref="G592:G593"/>
    <mergeCell ref="G598:G600"/>
    <mergeCell ref="G602:G603"/>
    <mergeCell ref="G604:G605"/>
    <mergeCell ref="G606:G608"/>
    <mergeCell ref="G612:G613"/>
    <mergeCell ref="G561:G562"/>
    <mergeCell ref="G563:G564"/>
    <mergeCell ref="G565:G566"/>
    <mergeCell ref="G573:G574"/>
    <mergeCell ref="G575:G576"/>
    <mergeCell ref="G585:G586"/>
    <mergeCell ref="A625:C625"/>
    <mergeCell ref="G625:H625"/>
    <mergeCell ref="A626:D626"/>
    <mergeCell ref="G626:H626"/>
    <mergeCell ref="A628:G628"/>
    <mergeCell ref="A631:G632"/>
    <mergeCell ref="G614:G615"/>
    <mergeCell ref="A620:D620"/>
    <mergeCell ref="A622:H622"/>
    <mergeCell ref="G623:H623"/>
    <mergeCell ref="A624:C624"/>
    <mergeCell ref="G624:H624"/>
    <mergeCell ref="B633:C633"/>
    <mergeCell ref="F633:G633"/>
    <mergeCell ref="A634:D634"/>
    <mergeCell ref="F634:G634"/>
    <mergeCell ref="A635:A637"/>
    <mergeCell ref="B635:C635"/>
    <mergeCell ref="F635:G635"/>
    <mergeCell ref="B636:C636"/>
    <mergeCell ref="F636:G636"/>
    <mergeCell ref="B637:C637"/>
    <mergeCell ref="F637:G637"/>
    <mergeCell ref="A638:D638"/>
    <mergeCell ref="F638:G638"/>
    <mergeCell ref="A639:A648"/>
    <mergeCell ref="B639:C639"/>
    <mergeCell ref="F639:G639"/>
    <mergeCell ref="B640:C640"/>
    <mergeCell ref="F640:G640"/>
    <mergeCell ref="B641:C641"/>
    <mergeCell ref="F641:G641"/>
    <mergeCell ref="B645:C645"/>
    <mergeCell ref="F645:G645"/>
    <mergeCell ref="B646:C646"/>
    <mergeCell ref="F646:G646"/>
    <mergeCell ref="B647:C647"/>
    <mergeCell ref="F647:G647"/>
    <mergeCell ref="B642:C642"/>
    <mergeCell ref="F642:G642"/>
    <mergeCell ref="B643:C643"/>
    <mergeCell ref="F643:G643"/>
    <mergeCell ref="B644:C644"/>
    <mergeCell ref="F644:G644"/>
    <mergeCell ref="B648:C648"/>
    <mergeCell ref="F648:G648"/>
    <mergeCell ref="A649:D649"/>
    <mergeCell ref="F649:G649"/>
    <mergeCell ref="A650:A659"/>
    <mergeCell ref="B650:C650"/>
    <mergeCell ref="F650:G650"/>
    <mergeCell ref="B651:C651"/>
    <mergeCell ref="F651:G651"/>
    <mergeCell ref="B652:C652"/>
    <mergeCell ref="B656:C656"/>
    <mergeCell ref="F656:G656"/>
    <mergeCell ref="B657:C657"/>
    <mergeCell ref="F657:G657"/>
    <mergeCell ref="B658:C658"/>
    <mergeCell ref="F658:G658"/>
    <mergeCell ref="F652:G652"/>
    <mergeCell ref="B653:C653"/>
    <mergeCell ref="F653:G653"/>
    <mergeCell ref="B654:C654"/>
    <mergeCell ref="F654:G654"/>
    <mergeCell ref="B655:C655"/>
    <mergeCell ref="F655:G655"/>
    <mergeCell ref="B659:C659"/>
    <mergeCell ref="F659:G659"/>
    <mergeCell ref="A660:D660"/>
    <mergeCell ref="F660:G660"/>
    <mergeCell ref="A661:A678"/>
    <mergeCell ref="B661:C661"/>
    <mergeCell ref="F661:G661"/>
    <mergeCell ref="B662:C662"/>
    <mergeCell ref="F662:G662"/>
    <mergeCell ref="B663:C663"/>
    <mergeCell ref="B667:C667"/>
    <mergeCell ref="F667:G667"/>
    <mergeCell ref="B668:C668"/>
    <mergeCell ref="F668:G668"/>
    <mergeCell ref="B669:C669"/>
    <mergeCell ref="F669:G669"/>
    <mergeCell ref="F663:G663"/>
    <mergeCell ref="B664:C664"/>
    <mergeCell ref="F664:G664"/>
    <mergeCell ref="B665:C665"/>
    <mergeCell ref="F665:G665"/>
    <mergeCell ref="B666:C666"/>
    <mergeCell ref="F666:G666"/>
    <mergeCell ref="B673:C673"/>
    <mergeCell ref="F673:G673"/>
    <mergeCell ref="B674:C674"/>
    <mergeCell ref="F674:G674"/>
    <mergeCell ref="B675:C675"/>
    <mergeCell ref="F675:G675"/>
    <mergeCell ref="B670:C670"/>
    <mergeCell ref="F670:G670"/>
    <mergeCell ref="B671:C671"/>
    <mergeCell ref="F671:G671"/>
    <mergeCell ref="B672:C672"/>
    <mergeCell ref="F672:G672"/>
    <mergeCell ref="A679:D679"/>
    <mergeCell ref="F679:G679"/>
    <mergeCell ref="A680:A681"/>
    <mergeCell ref="B680:C680"/>
    <mergeCell ref="F680:G680"/>
    <mergeCell ref="B681:C681"/>
    <mergeCell ref="F681:G681"/>
    <mergeCell ref="B676:C676"/>
    <mergeCell ref="F676:G676"/>
    <mergeCell ref="B677:C677"/>
    <mergeCell ref="F677:G677"/>
    <mergeCell ref="B678:C678"/>
    <mergeCell ref="F678:G678"/>
    <mergeCell ref="A682:D682"/>
    <mergeCell ref="F682:G682"/>
    <mergeCell ref="A683:A686"/>
    <mergeCell ref="B683:C683"/>
    <mergeCell ref="F683:G683"/>
    <mergeCell ref="B684:C684"/>
    <mergeCell ref="F684:G684"/>
    <mergeCell ref="B685:C685"/>
    <mergeCell ref="F685:G685"/>
    <mergeCell ref="B686:C686"/>
    <mergeCell ref="F686:G686"/>
    <mergeCell ref="A687:D687"/>
    <mergeCell ref="F687:G687"/>
    <mergeCell ref="A688:A698"/>
    <mergeCell ref="B688:C688"/>
    <mergeCell ref="F688:G688"/>
    <mergeCell ref="B689:C689"/>
    <mergeCell ref="F689:G689"/>
    <mergeCell ref="B690:C690"/>
    <mergeCell ref="F690:G690"/>
    <mergeCell ref="B694:C694"/>
    <mergeCell ref="F694:G694"/>
    <mergeCell ref="B695:C695"/>
    <mergeCell ref="F695:G695"/>
    <mergeCell ref="B696:C696"/>
    <mergeCell ref="F696:G696"/>
    <mergeCell ref="B691:C691"/>
    <mergeCell ref="F691:G691"/>
    <mergeCell ref="B692:C692"/>
    <mergeCell ref="F692:G692"/>
    <mergeCell ref="B693:C693"/>
    <mergeCell ref="F693:G693"/>
    <mergeCell ref="A700:A702"/>
    <mergeCell ref="B700:C700"/>
    <mergeCell ref="F700:G700"/>
    <mergeCell ref="B701:C701"/>
    <mergeCell ref="F701:G701"/>
    <mergeCell ref="B702:C702"/>
    <mergeCell ref="F702:G702"/>
    <mergeCell ref="B697:C697"/>
    <mergeCell ref="F697:G697"/>
    <mergeCell ref="B698:C698"/>
    <mergeCell ref="F698:G698"/>
    <mergeCell ref="A699:D699"/>
    <mergeCell ref="F699:G699"/>
    <mergeCell ref="F707:G707"/>
    <mergeCell ref="B708:C708"/>
    <mergeCell ref="F708:G708"/>
    <mergeCell ref="B709:C709"/>
    <mergeCell ref="F709:G709"/>
    <mergeCell ref="A710:D710"/>
    <mergeCell ref="F710:G710"/>
    <mergeCell ref="A703:D703"/>
    <mergeCell ref="F703:G703"/>
    <mergeCell ref="A704:A709"/>
    <mergeCell ref="B704:C704"/>
    <mergeCell ref="F704:G704"/>
    <mergeCell ref="B705:C705"/>
    <mergeCell ref="F705:G705"/>
    <mergeCell ref="B706:C706"/>
    <mergeCell ref="F706:G706"/>
    <mergeCell ref="B707:C707"/>
    <mergeCell ref="F715:G715"/>
    <mergeCell ref="B716:C716"/>
    <mergeCell ref="F716:G716"/>
    <mergeCell ref="B717:C717"/>
    <mergeCell ref="F717:G717"/>
    <mergeCell ref="B718:C718"/>
    <mergeCell ref="F718:G718"/>
    <mergeCell ref="A711:A726"/>
    <mergeCell ref="B711:C711"/>
    <mergeCell ref="F711:G711"/>
    <mergeCell ref="B712:C712"/>
    <mergeCell ref="F712:G712"/>
    <mergeCell ref="B713:C713"/>
    <mergeCell ref="F713:G713"/>
    <mergeCell ref="B714:C714"/>
    <mergeCell ref="F714:G714"/>
    <mergeCell ref="B715:C715"/>
    <mergeCell ref="B722:C722"/>
    <mergeCell ref="F722:G722"/>
    <mergeCell ref="B723:C723"/>
    <mergeCell ref="F723:G723"/>
    <mergeCell ref="B724:C724"/>
    <mergeCell ref="F724:G724"/>
    <mergeCell ref="B719:C719"/>
    <mergeCell ref="F719:G719"/>
    <mergeCell ref="B720:C720"/>
    <mergeCell ref="F720:G720"/>
    <mergeCell ref="B721:C721"/>
    <mergeCell ref="F721:G721"/>
    <mergeCell ref="B725:C725"/>
    <mergeCell ref="F725:G725"/>
    <mergeCell ref="B726:C726"/>
    <mergeCell ref="F726:G726"/>
    <mergeCell ref="F727:G727"/>
    <mergeCell ref="A728:A733"/>
    <mergeCell ref="B728:C728"/>
    <mergeCell ref="F728:G728"/>
    <mergeCell ref="B729:C729"/>
    <mergeCell ref="F729:G729"/>
    <mergeCell ref="B733:C733"/>
    <mergeCell ref="F733:G733"/>
    <mergeCell ref="A734:D734"/>
    <mergeCell ref="F734:G734"/>
    <mergeCell ref="B735:C735"/>
    <mergeCell ref="F735:G735"/>
    <mergeCell ref="B730:C730"/>
    <mergeCell ref="F730:G730"/>
    <mergeCell ref="B731:C731"/>
    <mergeCell ref="F731:G731"/>
    <mergeCell ref="B732:C732"/>
    <mergeCell ref="F732:G732"/>
    <mergeCell ref="F740:G740"/>
    <mergeCell ref="B741:C741"/>
    <mergeCell ref="F741:G741"/>
    <mergeCell ref="B742:C742"/>
    <mergeCell ref="F742:G742"/>
    <mergeCell ref="B743:C743"/>
    <mergeCell ref="F743:G743"/>
    <mergeCell ref="A736:A751"/>
    <mergeCell ref="B736:C736"/>
    <mergeCell ref="F736:G736"/>
    <mergeCell ref="B737:C737"/>
    <mergeCell ref="F737:G737"/>
    <mergeCell ref="B738:C738"/>
    <mergeCell ref="F738:G738"/>
    <mergeCell ref="B739:C739"/>
    <mergeCell ref="F739:G739"/>
    <mergeCell ref="B740:C740"/>
    <mergeCell ref="B747:C747"/>
    <mergeCell ref="F747:G747"/>
    <mergeCell ref="B748:C748"/>
    <mergeCell ref="F748:G748"/>
    <mergeCell ref="B749:C749"/>
    <mergeCell ref="F749:G749"/>
    <mergeCell ref="B744:C744"/>
    <mergeCell ref="F744:G744"/>
    <mergeCell ref="B745:C745"/>
    <mergeCell ref="F745:G745"/>
    <mergeCell ref="B746:C746"/>
    <mergeCell ref="F746:G746"/>
    <mergeCell ref="A753:A754"/>
    <mergeCell ref="B753:C753"/>
    <mergeCell ref="F753:G753"/>
    <mergeCell ref="B754:C754"/>
    <mergeCell ref="F754:G754"/>
    <mergeCell ref="A755:D755"/>
    <mergeCell ref="F755:G755"/>
    <mergeCell ref="B750:C750"/>
    <mergeCell ref="F750:G750"/>
    <mergeCell ref="B751:C751"/>
    <mergeCell ref="F751:G751"/>
    <mergeCell ref="A752:D752"/>
    <mergeCell ref="F752:G752"/>
    <mergeCell ref="A759:D759"/>
    <mergeCell ref="F759:G759"/>
    <mergeCell ref="A760:A761"/>
    <mergeCell ref="B760:C760"/>
    <mergeCell ref="F760:G760"/>
    <mergeCell ref="B761:C761"/>
    <mergeCell ref="F761:G761"/>
    <mergeCell ref="A756:A758"/>
    <mergeCell ref="B756:C756"/>
    <mergeCell ref="F756:G756"/>
    <mergeCell ref="B757:C757"/>
    <mergeCell ref="F757:G757"/>
    <mergeCell ref="B758:C758"/>
    <mergeCell ref="F758:G758"/>
    <mergeCell ref="A762:D762"/>
    <mergeCell ref="F762:G762"/>
    <mergeCell ref="A763:A765"/>
    <mergeCell ref="B763:C763"/>
    <mergeCell ref="F763:G763"/>
    <mergeCell ref="B764:C764"/>
    <mergeCell ref="F764:G764"/>
    <mergeCell ref="B765:C765"/>
    <mergeCell ref="F765:G765"/>
    <mergeCell ref="B769:C769"/>
    <mergeCell ref="F769:G769"/>
    <mergeCell ref="A770:D770"/>
    <mergeCell ref="F770:G770"/>
    <mergeCell ref="B771:C771"/>
    <mergeCell ref="F771:G771"/>
    <mergeCell ref="A766:D766"/>
    <mergeCell ref="F766:G766"/>
    <mergeCell ref="B767:C767"/>
    <mergeCell ref="F767:G767"/>
    <mergeCell ref="A768:D768"/>
    <mergeCell ref="F768:G768"/>
    <mergeCell ref="F775:G775"/>
    <mergeCell ref="F776:G776"/>
    <mergeCell ref="A777:D777"/>
    <mergeCell ref="E777:G777"/>
    <mergeCell ref="A772:D772"/>
    <mergeCell ref="F772:G772"/>
    <mergeCell ref="A773:E773"/>
    <mergeCell ref="F773:G773"/>
    <mergeCell ref="A774:E774"/>
    <mergeCell ref="F774:G774"/>
  </mergeCells>
  <conditionalFormatting sqref="F634:G634 F638:G638 F660:G660 F679:G679 F682:G682 F687:G687 F699:G699 F703:G703 F710:G710 F727:G727 F734:G734 F752:G752 F755:G755 F766:G766 F635:F637">
    <cfRule type="cellIs" dxfId="4" priority="5" operator="lessThan">
      <formula>#REF!</formula>
    </cfRule>
  </conditionalFormatting>
  <conditionalFormatting sqref="F762:G762">
    <cfRule type="cellIs" dxfId="3" priority="4" operator="lessThan">
      <formula>#REF!</formula>
    </cfRule>
  </conditionalFormatting>
  <conditionalFormatting sqref="F768:G768">
    <cfRule type="cellIs" dxfId="2" priority="3" operator="lessThan">
      <formula>#REF!</formula>
    </cfRule>
  </conditionalFormatting>
  <conditionalFormatting sqref="F770:G770">
    <cfRule type="cellIs" dxfId="1" priority="2" operator="lessThan">
      <formula>#REF!</formula>
    </cfRule>
  </conditionalFormatting>
  <conditionalFormatting sqref="F759:G759">
    <cfRule type="cellIs" dxfId="0" priority="1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2021-02-14T17:09:16Z</dcterms:created>
  <dcterms:modified xsi:type="dcterms:W3CDTF">2021-02-15T11:10:20Z</dcterms:modified>
</cp:coreProperties>
</file>