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490" windowHeight="7620" activeTab="0"/>
  </bookViews>
  <sheets>
    <sheet name="Latgale" sheetId="1" r:id="rId1"/>
  </sheets>
  <definedNames>
    <definedName name="_xlnm.Print_Titles" localSheetId="0">'Latgale'!$5:$7</definedName>
  </definedNames>
  <calcPr fullCalcOnLoad="1"/>
</workbook>
</file>

<file path=xl/comments1.xml><?xml version="1.0" encoding="utf-8"?>
<comments xmlns="http://schemas.openxmlformats.org/spreadsheetml/2006/main">
  <authors>
    <author>Svetlana Gaidele</author>
  </authors>
  <commentList>
    <comment ref="H11" authorId="0">
      <text>
        <r>
          <rPr>
            <b/>
            <sz val="9"/>
            <rFont val="Tahoma"/>
            <family val="2"/>
          </rPr>
          <t>Svetlana Gaidele:</t>
        </r>
        <r>
          <rPr>
            <sz val="9"/>
            <rFont val="Tahoma"/>
            <family val="2"/>
          </rPr>
          <t xml:space="preserve">
t.sk. 1003.21 -par patveruma meklētājiem
+599020 Daug.RS</t>
        </r>
      </text>
    </comment>
    <comment ref="H23" authorId="0">
      <text>
        <r>
          <rPr>
            <b/>
            <sz val="9"/>
            <rFont val="Tahoma"/>
            <family val="2"/>
          </rPr>
          <t>Svetlana Gaidele:</t>
        </r>
        <r>
          <rPr>
            <sz val="9"/>
            <rFont val="Tahoma"/>
            <family val="2"/>
          </rPr>
          <t xml:space="preserve">
t.sk. 24.81 - par patveruma meklētājiem
</t>
        </r>
      </text>
    </comment>
  </commentList>
</comments>
</file>

<file path=xl/sharedStrings.xml><?xml version="1.0" encoding="utf-8"?>
<sst xmlns="http://schemas.openxmlformats.org/spreadsheetml/2006/main" count="186" uniqueCount="108">
  <si>
    <t>Finansējuma neizpilde</t>
  </si>
  <si>
    <t>Stacionārās ārstniecības iestādes, kopā</t>
  </si>
  <si>
    <t>līguma ietvaros</t>
  </si>
  <si>
    <t>Veiktais darba apjoms līguma ietvaros</t>
  </si>
  <si>
    <t>Pārstrāde virs līguma summas</t>
  </si>
  <si>
    <t>KOPĀ</t>
  </si>
  <si>
    <t>Ārstniecības iestādes</t>
  </si>
  <si>
    <t>Līguma summa</t>
  </si>
  <si>
    <t>SAVA speciālistu prakses</t>
  </si>
  <si>
    <t>Nīmante Ilona - ārsta prakse neiroloģijā</t>
  </si>
  <si>
    <t>Fizioterapijas kabinets VALE, IK</t>
  </si>
  <si>
    <t>Leonardovs Igors - ārsta prakse neiroloģijā</t>
  </si>
  <si>
    <t>Miščuka Gaļina - ārsta prakse oftalmoloģijā</t>
  </si>
  <si>
    <t>Pārskata perioda finansējums</t>
  </si>
  <si>
    <t>Veiktais darba apjoms pārskata periodā</t>
  </si>
  <si>
    <t>Profilaktiskās apskates (ieskaitot laboratoriskos pakalpojumus ar kodiem AP0803,AP0804,AP204 un AP205)</t>
  </si>
  <si>
    <t>Ārstniecības iestādes ieņēmumi kopā</t>
  </si>
  <si>
    <t>veiktais darba apjoms</t>
  </si>
  <si>
    <t>7=4-3</t>
  </si>
  <si>
    <t>t.sk.</t>
  </si>
  <si>
    <t>6=4-3</t>
  </si>
  <si>
    <t>Sergeja Hobotova traumatoloģijas un ortopēdijas klīnika, SIA</t>
  </si>
  <si>
    <t xml:space="preserve">Prognozējamā invaliditāte un novēršamās invaliditātes ārstu konsīlijs </t>
  </si>
  <si>
    <t>Veselības un sociālo pakalpojumu centrs "Dagda", Dagdas novada pašvaldības iestāde</t>
  </si>
  <si>
    <t>Čebotarjova Olga - ārsta prakse neiroloģijā</t>
  </si>
  <si>
    <t>Gorškova Ausma - acu ārsta prakse</t>
  </si>
  <si>
    <t>Grigorjeva Inguna - ārsta prakse oftalmoloģijā</t>
  </si>
  <si>
    <t>Hahele Ilze -ārsta prakse oftalmoloģijā</t>
  </si>
  <si>
    <t>Hublarova Jūlija - ārsta prakse ginekoloģijā, dzemdniecībā</t>
  </si>
  <si>
    <t>Jakovļeva Olga - fizioterapeita prakse</t>
  </si>
  <si>
    <t>Katkevičs Valdis - ārsta prakse psihiatrijā un neiroloģijā</t>
  </si>
  <si>
    <t>Kovaļčuks Andrejs - ārsta prakse traumatoloģijā, ortopēdijā</t>
  </si>
  <si>
    <t>Krompāne Svetlana - ārsta prakse oftalmoloģijā</t>
  </si>
  <si>
    <t>Kučinska Irina - ārsta prakse ginekoloģijā, dzemdniecībā</t>
  </si>
  <si>
    <t>Lācis Jānis - ārsta prakse ķirurģijā un traumatoloģijā, ortopēdijā</t>
  </si>
  <si>
    <t>Ločmele Anita -ārsta prakse dzemdniecībā, ginekoloģijā</t>
  </si>
  <si>
    <t>Ļubimova Valentīna - ārsta prakse neiroloģijā</t>
  </si>
  <si>
    <t>Maksimova Jeļena - ārsta prakse psihiatrijā un narkoloģijā</t>
  </si>
  <si>
    <t>Maksimovs Aleksejs - ārsta prakse traumatoloģijā, ortopēdijā</t>
  </si>
  <si>
    <t>Meļņikova Tatjana -ārsta prakse oftalmoloģijā</t>
  </si>
  <si>
    <t>Rancāne Sandra - ārsta prakse ginekoloģijā, dzemdniecībā</t>
  </si>
  <si>
    <t>Rogale Nadežda - ārsta prakse oftalmoloģijā</t>
  </si>
  <si>
    <t>Stupāne Žanna - ārsta prakse ginekoloģijā, dzemdniecībā</t>
  </si>
  <si>
    <t>Štāle Silvija - acu ārsta prakse</t>
  </si>
  <si>
    <t>Terentjevs Vladimirs - ģimenes ārsta un neirologa prakse</t>
  </si>
  <si>
    <t>Vēvere Viktorija - ārsta prakse pneimonoloģijā un alergoloģijā</t>
  </si>
  <si>
    <t>Zaharenoks Valerijs - ārsta prakse neiroloģijā</t>
  </si>
  <si>
    <t>Augsta riska bērnu profilakse pret sezonālo saslimšanu ar respiratori sincitiālo vīrusu (Synagi) (kods AP47)</t>
  </si>
  <si>
    <t>Hroniska un akūta nieru aizstājējterapija dienas stacionārā</t>
  </si>
  <si>
    <t>PRIVĀTKLĪNIKA "ĢIMENES VESELĪBA", SIA</t>
  </si>
  <si>
    <t>Bikauniece Ināra - ārsta prakse dermatoloģijā, veneroloģijā</t>
  </si>
  <si>
    <t>Lavrinoviča Tatjana - ārsta prakse ginekoloģijā, dzemdniecībā</t>
  </si>
  <si>
    <t>Ļipatova Alla - ārsta prakse ginekoloģijā, dzemdniecībā</t>
  </si>
  <si>
    <t>Zjablikovs Romans - ārsta prakse ginekoloģijā, dzemdniecībā</t>
  </si>
  <si>
    <t>AIJAS JASEVIČAS FIZIOTERAPIJAS PRAKSE, Individuālais komersants</t>
  </si>
  <si>
    <t>Epizodes un manipulācijas</t>
  </si>
  <si>
    <t>Priekšlaicīgi dzimušo bērnu profilakse</t>
  </si>
  <si>
    <t xml:space="preserve">Fiksētais ikmēneša maksājums  
ārstu speciālistu kabinetiem un struktūrvienībām </t>
  </si>
  <si>
    <t>Poliklīnikas un veselības centri kopā</t>
  </si>
  <si>
    <t xml:space="preserve">Ļaundabīgo audzēju primārie diagnostiskie izmeklējumi    </t>
  </si>
  <si>
    <t xml:space="preserve">Speciālistu konsultācijas konstatētas atradnes gadījumā     </t>
  </si>
  <si>
    <t>V</t>
  </si>
  <si>
    <t>P</t>
  </si>
  <si>
    <t>Mammogrāfija (stratēģiskais iepirkums)</t>
  </si>
  <si>
    <t>Ļaundabīgo audzēju sekundārie diagnostiskie izmeklējumi</t>
  </si>
  <si>
    <t xml:space="preserve">veiktais darba apjoms ar ieturējumu </t>
  </si>
  <si>
    <t>Babuškina Svetlana - ārsta prakse ginekoloģijā, dzemdniecībā</t>
  </si>
  <si>
    <t>Deļmans Gļebs - ārsta prakse gastroenteroloģijā</t>
  </si>
  <si>
    <t>Mazulis Česlavs - ārsta prakse psihiatrijā</t>
  </si>
  <si>
    <t>Smolko Ivans - ārsta prakse traumatoloģijā, ortopēdijā</t>
  </si>
  <si>
    <t>Petrāne Valentīna - ārsta prakse otolaringoloģijā</t>
  </si>
  <si>
    <t>Valsts kompensētais pacienta līdzmaksājums</t>
  </si>
  <si>
    <t>valsts neapmaksātais pacienta līdzmaksājums, ņemot vērā pārstrādi</t>
  </si>
  <si>
    <t>valsts kompensētais pacienta līdzmaksājums</t>
  </si>
  <si>
    <t>Aprēķinātais pacientu līdzmaksājums par neatbrīvotajām kategorijām</t>
  </si>
  <si>
    <t>Jakubova Tatjana - ārsta prakse psihiatrijā un bērnu psihiatrijā</t>
  </si>
  <si>
    <t>Daugavpils reģionālā slimnīca, SIA</t>
  </si>
  <si>
    <t>RĒZEKNES SLIMNĪCA, SIA</t>
  </si>
  <si>
    <t>Preiļu slimnīca, SIA</t>
  </si>
  <si>
    <t>Krāslavas slimnīca, SIA</t>
  </si>
  <si>
    <t>Līvānu slimnīca, Līvānu novada domes pašvaldības SIA</t>
  </si>
  <si>
    <t>Ludzas medicīnas centrs, SIA</t>
  </si>
  <si>
    <t>Daugavpils psihoneiroloģiskā slimnīca, Valsts SIA</t>
  </si>
  <si>
    <t>REHABILITĀCIJAS CENTRS "RĀZNA", SIA</t>
  </si>
  <si>
    <t>Viļānu slimnīca, SIA</t>
  </si>
  <si>
    <t>Daugavpils bērnu veselības centrs, SIA</t>
  </si>
  <si>
    <t>DERMATOVENEROLOGS, SIA</t>
  </si>
  <si>
    <t>GRĪVAS POLIKLĪNIKA, SIA</t>
  </si>
  <si>
    <t>INSAITS A, SIA</t>
  </si>
  <si>
    <t>LĀZERS, SIA</t>
  </si>
  <si>
    <t>MEDA D, SIA</t>
  </si>
  <si>
    <t>Medical plus, SIA</t>
  </si>
  <si>
    <t>IVAKO GROUP, SIA</t>
  </si>
  <si>
    <t>Veselības centrs Ilūkste, SIA</t>
  </si>
  <si>
    <t>t.sk.kompensācijas maksājums gatavības režīma nodrošināšanai SAVA kvotētajiem pakalpojumiem AP77 (AP03)</t>
  </si>
  <si>
    <t>t.sk.kompensācijas maksājums gatavības režīma nodrošināšanai AP79 (APSV)</t>
  </si>
  <si>
    <t>t.sk.no līdzekļiem neparedzētiem gadījumiem (budžeta programma 99.00)</t>
  </si>
  <si>
    <t>t.sk.kompensācijas maksājums gatavības režīma nodrošināšanai SAVA nekvotētajiem pakalpojumiem AP78 (APSV)</t>
  </si>
  <si>
    <t>Pārskats par noslēgtiem līgumiem  un veikto  sekundārās ambulatorās veselības aprūpes (SAVA) darba apjomu Latgales nodaļā 2020.gada 12 mēnešos</t>
  </si>
  <si>
    <t>Kārsavas slimnīca, SIA</t>
  </si>
  <si>
    <t>Aijas Krišānes ārsta prakse, SIA</t>
  </si>
  <si>
    <t>J.Kosnareviča-prakse oftalmoloģijā, SIA</t>
  </si>
  <si>
    <t>LUC MEDICAL, SIA</t>
  </si>
  <si>
    <t>Neiroprakse, SIA</t>
  </si>
  <si>
    <t>Ritas Nalivaiko ārsta prakse psihiatrijā, SIA</t>
  </si>
  <si>
    <t>SOINE, SIA</t>
  </si>
  <si>
    <t>MENTAL PRAKSE, SIA</t>
  </si>
  <si>
    <t>31=5+8+10 līdz 30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</si>
</sst>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"/>
    <numFmt numFmtId="188" formatCode="#,##0.0"/>
    <numFmt numFmtId="189" formatCode="#.00"/>
    <numFmt numFmtId="190" formatCode="#,##0.000"/>
    <numFmt numFmtId="191" formatCode="#,##0.0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%"/>
    <numFmt numFmtId="198" formatCode="#\ ###\ ###"/>
    <numFmt numFmtId="199" formatCode="_-* #,##0_-;\-* #,##0_-;_-* &quot;-&quot;??_-;_-@_-"/>
    <numFmt numFmtId="200" formatCode="#,##0_ ;\-#,##0\ "/>
    <numFmt numFmtId="201" formatCode="_-* #,##0\ _L_s_-;\-* #,##0\ _L_s_-;_-* &quot;-&quot;??\ _L_s_-;_-@_-"/>
    <numFmt numFmtId="202" formatCode="dd\.mm\.yyyy"/>
  </numFmts>
  <fonts count="55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7" fillId="3" borderId="0" applyNumberFormat="0" applyBorder="0" applyAlignment="0" applyProtection="0"/>
    <xf numFmtId="0" fontId="35" fillId="4" borderId="0" applyNumberFormat="0" applyBorder="0" applyAlignment="0" applyProtection="0"/>
    <xf numFmtId="0" fontId="7" fillId="5" borderId="0" applyNumberFormat="0" applyBorder="0" applyAlignment="0" applyProtection="0"/>
    <xf numFmtId="0" fontId="35" fillId="6" borderId="0" applyNumberFormat="0" applyBorder="0" applyAlignment="0" applyProtection="0"/>
    <xf numFmtId="0" fontId="7" fillId="7" borderId="0" applyNumberFormat="0" applyBorder="0" applyAlignment="0" applyProtection="0"/>
    <xf numFmtId="0" fontId="35" fillId="8" borderId="0" applyNumberFormat="0" applyBorder="0" applyAlignment="0" applyProtection="0"/>
    <xf numFmtId="0" fontId="7" fillId="9" borderId="0" applyNumberFormat="0" applyBorder="0" applyAlignment="0" applyProtection="0"/>
    <xf numFmtId="0" fontId="35" fillId="10" borderId="0" applyNumberFormat="0" applyBorder="0" applyAlignment="0" applyProtection="0"/>
    <xf numFmtId="0" fontId="7" fillId="11" borderId="0" applyNumberFormat="0" applyBorder="0" applyAlignment="0" applyProtection="0"/>
    <xf numFmtId="0" fontId="35" fillId="12" borderId="0" applyNumberFormat="0" applyBorder="0" applyAlignment="0" applyProtection="0"/>
    <xf numFmtId="0" fontId="7" fillId="13" borderId="0" applyNumberFormat="0" applyBorder="0" applyAlignment="0" applyProtection="0"/>
    <xf numFmtId="0" fontId="35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16" borderId="0" applyNumberFormat="0" applyBorder="0" applyAlignment="0" applyProtection="0"/>
    <xf numFmtId="0" fontId="7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19" borderId="0" applyNumberFormat="0" applyBorder="0" applyAlignment="0" applyProtection="0"/>
    <xf numFmtId="0" fontId="35" fillId="20" borderId="0" applyNumberFormat="0" applyBorder="0" applyAlignment="0" applyProtection="0"/>
    <xf numFmtId="0" fontId="7" fillId="9" borderId="0" applyNumberFormat="0" applyBorder="0" applyAlignment="0" applyProtection="0"/>
    <xf numFmtId="0" fontId="35" fillId="21" borderId="0" applyNumberFormat="0" applyBorder="0" applyAlignment="0" applyProtection="0"/>
    <xf numFmtId="0" fontId="7" fillId="15" borderId="0" applyNumberFormat="0" applyBorder="0" applyAlignment="0" applyProtection="0"/>
    <xf numFmtId="0" fontId="35" fillId="22" borderId="0" applyNumberFormat="0" applyBorder="0" applyAlignment="0" applyProtection="0"/>
    <xf numFmtId="0" fontId="7" fillId="23" borderId="0" applyNumberFormat="0" applyBorder="0" applyAlignment="0" applyProtection="0"/>
    <xf numFmtId="0" fontId="36" fillId="24" borderId="0" applyNumberFormat="0" applyBorder="0" applyAlignment="0" applyProtection="0"/>
    <xf numFmtId="0" fontId="8" fillId="25" borderId="0" applyNumberFormat="0" applyBorder="0" applyAlignment="0" applyProtection="0"/>
    <xf numFmtId="0" fontId="36" fillId="26" borderId="0" applyNumberFormat="0" applyBorder="0" applyAlignment="0" applyProtection="0"/>
    <xf numFmtId="0" fontId="8" fillId="17" borderId="0" applyNumberFormat="0" applyBorder="0" applyAlignment="0" applyProtection="0"/>
    <xf numFmtId="0" fontId="36" fillId="27" borderId="0" applyNumberFormat="0" applyBorder="0" applyAlignment="0" applyProtection="0"/>
    <xf numFmtId="0" fontId="8" fillId="19" borderId="0" applyNumberFormat="0" applyBorder="0" applyAlignment="0" applyProtection="0"/>
    <xf numFmtId="0" fontId="36" fillId="28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0" applyNumberFormat="0" applyBorder="0" applyAlignment="0" applyProtection="0"/>
    <xf numFmtId="0" fontId="8" fillId="31" borderId="0" applyNumberFormat="0" applyBorder="0" applyAlignment="0" applyProtection="0"/>
    <xf numFmtId="0" fontId="36" fillId="32" borderId="0" applyNumberFormat="0" applyBorder="0" applyAlignment="0" applyProtection="0"/>
    <xf numFmtId="0" fontId="8" fillId="33" borderId="0" applyNumberFormat="0" applyBorder="0" applyAlignment="0" applyProtection="0"/>
    <xf numFmtId="0" fontId="36" fillId="34" borderId="0" applyNumberFormat="0" applyBorder="0" applyAlignment="0" applyProtection="0"/>
    <xf numFmtId="0" fontId="8" fillId="35" borderId="0" applyNumberFormat="0" applyBorder="0" applyAlignment="0" applyProtection="0"/>
    <xf numFmtId="0" fontId="36" fillId="36" borderId="0" applyNumberFormat="0" applyBorder="0" applyAlignment="0" applyProtection="0"/>
    <xf numFmtId="0" fontId="8" fillId="37" borderId="0" applyNumberFormat="0" applyBorder="0" applyAlignment="0" applyProtection="0"/>
    <xf numFmtId="0" fontId="36" fillId="38" borderId="0" applyNumberFormat="0" applyBorder="0" applyAlignment="0" applyProtection="0"/>
    <xf numFmtId="0" fontId="8" fillId="39" borderId="0" applyNumberFormat="0" applyBorder="0" applyAlignment="0" applyProtection="0"/>
    <xf numFmtId="0" fontId="36" fillId="40" borderId="0" applyNumberFormat="0" applyBorder="0" applyAlignment="0" applyProtection="0"/>
    <xf numFmtId="0" fontId="8" fillId="29" borderId="0" applyNumberFormat="0" applyBorder="0" applyAlignment="0" applyProtection="0"/>
    <xf numFmtId="0" fontId="36" fillId="41" borderId="0" applyNumberFormat="0" applyBorder="0" applyAlignment="0" applyProtection="0"/>
    <xf numFmtId="0" fontId="8" fillId="31" borderId="0" applyNumberFormat="0" applyBorder="0" applyAlignment="0" applyProtection="0"/>
    <xf numFmtId="0" fontId="36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44" borderId="0" applyNumberFormat="0" applyBorder="0" applyAlignment="0" applyProtection="0"/>
    <xf numFmtId="0" fontId="9" fillId="5" borderId="0" applyNumberFormat="0" applyBorder="0" applyAlignment="0" applyProtection="0"/>
    <xf numFmtId="0" fontId="38" fillId="45" borderId="1" applyNumberFormat="0" applyAlignment="0" applyProtection="0"/>
    <xf numFmtId="0" fontId="10" fillId="46" borderId="2" applyNumberFormat="0" applyAlignment="0" applyProtection="0"/>
    <xf numFmtId="0" fontId="39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3" fillId="7" borderId="0" applyNumberFormat="0" applyBorder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0" borderId="7" applyNumberFormat="0" applyFill="0" applyAlignment="0" applyProtection="0"/>
    <xf numFmtId="0" fontId="15" fillId="0" borderId="8" applyNumberFormat="0" applyFill="0" applyAlignment="0" applyProtection="0"/>
    <xf numFmtId="0" fontId="44" fillId="0" borderId="9" applyNumberFormat="0" applyFill="0" applyAlignment="0" applyProtection="0"/>
    <xf numFmtId="0" fontId="16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50" borderId="1" applyNumberFormat="0" applyAlignment="0" applyProtection="0"/>
    <xf numFmtId="0" fontId="17" fillId="13" borderId="2" applyNumberFormat="0" applyAlignment="0" applyProtection="0"/>
    <xf numFmtId="0" fontId="47" fillId="0" borderId="11" applyNumberFormat="0" applyFill="0" applyAlignment="0" applyProtection="0"/>
    <xf numFmtId="0" fontId="18" fillId="0" borderId="12" applyNumberFormat="0" applyFill="0" applyAlignment="0" applyProtection="0"/>
    <xf numFmtId="0" fontId="48" fillId="51" borderId="0" applyNumberFormat="0" applyBorder="0" applyAlignment="0" applyProtection="0"/>
    <xf numFmtId="0" fontId="19" fillId="5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0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22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55" borderId="0" xfId="0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3" fontId="1" fillId="0" borderId="19" xfId="0" applyNumberFormat="1" applyFont="1" applyFill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55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6" fillId="55" borderId="19" xfId="0" applyFont="1" applyFill="1" applyBorder="1" applyAlignment="1">
      <alignment horizontal="right" vertical="center" wrapText="1"/>
    </xf>
    <xf numFmtId="0" fontId="1" fillId="0" borderId="19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27" fillId="0" borderId="0" xfId="0" applyFont="1" applyAlignment="1">
      <alignment horizontal="center"/>
    </xf>
    <xf numFmtId="4" fontId="5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" fontId="1" fillId="0" borderId="19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4" fontId="1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9" xfId="0" applyNumberFormat="1" applyFont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4" fontId="4" fillId="0" borderId="19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55" borderId="0" xfId="0" applyFont="1" applyFill="1" applyAlignment="1">
      <alignment horizontal="center"/>
    </xf>
    <xf numFmtId="0" fontId="26" fillId="55" borderId="19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55" borderId="0" xfId="0" applyFont="1" applyFill="1" applyBorder="1" applyAlignment="1">
      <alignment horizontal="center"/>
    </xf>
    <xf numFmtId="0" fontId="25" fillId="56" borderId="19" xfId="0" applyFont="1" applyFill="1" applyBorder="1" applyAlignment="1">
      <alignment horizontal="left" vertical="center" wrapText="1"/>
    </xf>
    <xf numFmtId="0" fontId="25" fillId="56" borderId="19" xfId="0" applyFont="1" applyFill="1" applyBorder="1" applyAlignment="1">
      <alignment horizontal="center" vertical="center" wrapText="1"/>
    </xf>
    <xf numFmtId="4" fontId="4" fillId="56" borderId="19" xfId="0" applyNumberFormat="1" applyFont="1" applyFill="1" applyBorder="1" applyAlignment="1">
      <alignment horizontal="right" wrapText="1"/>
    </xf>
    <xf numFmtId="0" fontId="4" fillId="56" borderId="19" xfId="0" applyFont="1" applyFill="1" applyBorder="1" applyAlignment="1">
      <alignment horizontal="left" vertical="center" wrapText="1"/>
    </xf>
    <xf numFmtId="0" fontId="4" fillId="56" borderId="19" xfId="0" applyFont="1" applyFill="1" applyBorder="1" applyAlignment="1">
      <alignment horizontal="center" vertical="center" wrapText="1"/>
    </xf>
    <xf numFmtId="0" fontId="4" fillId="56" borderId="19" xfId="0" applyFont="1" applyFill="1" applyBorder="1" applyAlignment="1">
      <alignment horizontal="right" vertical="center" wrapText="1"/>
    </xf>
    <xf numFmtId="0" fontId="25" fillId="56" borderId="19" xfId="0" applyFont="1" applyFill="1" applyBorder="1" applyAlignment="1">
      <alignment/>
    </xf>
    <xf numFmtId="0" fontId="25" fillId="56" borderId="19" xfId="0" applyFont="1" applyFill="1" applyBorder="1" applyAlignment="1">
      <alignment horizontal="center"/>
    </xf>
    <xf numFmtId="4" fontId="4" fillId="56" borderId="19" xfId="0" applyNumberFormat="1" applyFont="1" applyFill="1" applyBorder="1" applyAlignment="1">
      <alignment/>
    </xf>
    <xf numFmtId="4" fontId="4" fillId="56" borderId="19" xfId="0" applyNumberFormat="1" applyFont="1" applyFill="1" applyBorder="1" applyAlignment="1">
      <alignment horizontal="left" wrapText="1"/>
    </xf>
    <xf numFmtId="0" fontId="1" fillId="57" borderId="0" xfId="0" applyFont="1" applyFill="1" applyAlignment="1">
      <alignment/>
    </xf>
    <xf numFmtId="4" fontId="1" fillId="57" borderId="19" xfId="0" applyNumberFormat="1" applyFont="1" applyFill="1" applyBorder="1" applyAlignment="1">
      <alignment horizontal="center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5" fillId="55" borderId="20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29" fillId="0" borderId="0" xfId="0" applyFont="1" applyAlignment="1">
      <alignment/>
    </xf>
    <xf numFmtId="4" fontId="30" fillId="0" borderId="19" xfId="0" applyNumberFormat="1" applyFont="1" applyBorder="1" applyAlignment="1">
      <alignment horizontal="center" vertical="center" wrapText="1"/>
    </xf>
    <xf numFmtId="4" fontId="29" fillId="0" borderId="19" xfId="0" applyNumberFormat="1" applyFont="1" applyBorder="1" applyAlignment="1">
      <alignment/>
    </xf>
    <xf numFmtId="0" fontId="30" fillId="55" borderId="2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4" fontId="26" fillId="56" borderId="19" xfId="0" applyNumberFormat="1" applyFont="1" applyFill="1" applyBorder="1" applyAlignment="1">
      <alignment horizontal="right" wrapText="1"/>
    </xf>
    <xf numFmtId="4" fontId="26" fillId="56" borderId="19" xfId="0" applyNumberFormat="1" applyFont="1" applyFill="1" applyBorder="1" applyAlignment="1">
      <alignment/>
    </xf>
    <xf numFmtId="4" fontId="29" fillId="0" borderId="19" xfId="0" applyNumberFormat="1" applyFont="1" applyBorder="1" applyAlignment="1">
      <alignment/>
    </xf>
    <xf numFmtId="4" fontId="1" fillId="57" borderId="19" xfId="0" applyNumberFormat="1" applyFont="1" applyFill="1" applyBorder="1" applyAlignment="1">
      <alignment horizontal="center" vertical="center" wrapText="1"/>
    </xf>
    <xf numFmtId="4" fontId="29" fillId="0" borderId="19" xfId="0" applyNumberFormat="1" applyFont="1" applyBorder="1" applyAlignment="1">
      <alignment horizontal="center" vertical="center" wrapText="1"/>
    </xf>
    <xf numFmtId="4" fontId="29" fillId="0" borderId="21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/>
    </xf>
    <xf numFmtId="0" fontId="1" fillId="57" borderId="19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4" fontId="28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55" borderId="19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29" fillId="0" borderId="22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4" fillId="55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29" fillId="0" borderId="22" xfId="0" applyNumberFormat="1" applyFont="1" applyBorder="1" applyAlignment="1">
      <alignment horizontal="center" vertical="center" wrapText="1"/>
    </xf>
    <xf numFmtId="4" fontId="29" fillId="0" borderId="23" xfId="0" applyNumberFormat="1" applyFont="1" applyBorder="1" applyAlignment="1">
      <alignment horizontal="center" vertical="center" wrapText="1"/>
    </xf>
    <xf numFmtId="4" fontId="29" fillId="0" borderId="21" xfId="0" applyNumberFormat="1" applyFont="1" applyBorder="1" applyAlignment="1">
      <alignment horizontal="center" vertical="center" wrapText="1"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2" xfId="96"/>
    <cellStyle name="Normal 2 2" xfId="97"/>
    <cellStyle name="Normal 2 3" xfId="98"/>
    <cellStyle name="Normal 2 4" xfId="99"/>
    <cellStyle name="Normal 2 5" xfId="100"/>
    <cellStyle name="Normal 3" xfId="101"/>
    <cellStyle name="Normal 3 2" xfId="102"/>
    <cellStyle name="Normal 4" xfId="103"/>
    <cellStyle name="Normal 5" xfId="104"/>
    <cellStyle name="Normal 6" xfId="105"/>
    <cellStyle name="Normal 9" xfId="106"/>
    <cellStyle name="Note" xfId="107"/>
    <cellStyle name="Note 2" xfId="108"/>
    <cellStyle name="Output" xfId="109"/>
    <cellStyle name="Output 2" xfId="110"/>
    <cellStyle name="Percent" xfId="111"/>
    <cellStyle name="Percent 2" xfId="112"/>
    <cellStyle name="Percent 2 2 2" xfId="113"/>
    <cellStyle name="Percent 2 3" xfId="114"/>
    <cellStyle name="Percent 4" xfId="115"/>
    <cellStyle name="Title" xfId="116"/>
    <cellStyle name="Title 2" xfId="117"/>
    <cellStyle name="Total" xfId="118"/>
    <cellStyle name="Total 2" xfId="119"/>
    <cellStyle name="Warning Text" xfId="120"/>
    <cellStyle name="Warning Text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5"/>
  <sheetViews>
    <sheetView tabSelected="1" zoomScale="90" zoomScaleNormal="90" zoomScalePageLayoutView="0" workbookViewId="0" topLeftCell="A1">
      <pane xSplit="3" ySplit="8" topLeftCell="AC7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28.421875" style="6" customWidth="1"/>
    <col min="2" max="2" width="10.57421875" style="6" hidden="1" customWidth="1"/>
    <col min="3" max="3" width="10.57421875" style="28" hidden="1" customWidth="1"/>
    <col min="4" max="5" width="11.8515625" style="7" customWidth="1"/>
    <col min="6" max="6" width="12.140625" style="7" customWidth="1"/>
    <col min="7" max="7" width="12.00390625" style="7" customWidth="1"/>
    <col min="8" max="8" width="12.00390625" style="49" hidden="1" customWidth="1"/>
    <col min="9" max="9" width="10.00390625" style="7" customWidth="1"/>
    <col min="10" max="10" width="10.57421875" style="7" customWidth="1"/>
    <col min="11" max="11" width="11.421875" style="49" hidden="1" customWidth="1"/>
    <col min="12" max="12" width="11.00390625" style="7" customWidth="1"/>
    <col min="13" max="13" width="11.00390625" style="7" hidden="1" customWidth="1"/>
    <col min="14" max="14" width="10.7109375" style="7" customWidth="1"/>
    <col min="15" max="15" width="10.8515625" style="7" customWidth="1"/>
    <col min="16" max="17" width="10.8515625" style="7" hidden="1" customWidth="1"/>
    <col min="18" max="18" width="12.140625" style="7" customWidth="1"/>
    <col min="19" max="19" width="12.57421875" style="7" customWidth="1"/>
    <col min="20" max="20" width="13.57421875" style="7" customWidth="1"/>
    <col min="21" max="21" width="11.140625" style="7" customWidth="1"/>
    <col min="22" max="22" width="10.8515625" style="7" customWidth="1"/>
    <col min="23" max="23" width="11.00390625" style="7" customWidth="1"/>
    <col min="24" max="30" width="9.57421875" style="7" customWidth="1"/>
    <col min="31" max="31" width="9.7109375" style="7" customWidth="1"/>
    <col min="32" max="34" width="9.140625" style="7" customWidth="1"/>
    <col min="35" max="35" width="10.28125" style="7" customWidth="1"/>
    <col min="36" max="36" width="9.140625" style="7" customWidth="1"/>
    <col min="37" max="37" width="9.140625" style="7" hidden="1" customWidth="1"/>
    <col min="38" max="38" width="10.7109375" style="7" customWidth="1"/>
    <col min="39" max="39" width="12.00390625" style="7" customWidth="1"/>
    <col min="40" max="40" width="11.140625" style="7" bestFit="1" customWidth="1"/>
    <col min="41" max="16384" width="9.140625" style="7" customWidth="1"/>
  </cols>
  <sheetData>
    <row r="1" ht="12.75">
      <c r="S1" s="19"/>
    </row>
    <row r="2" spans="1:19" ht="15.75" customHeight="1">
      <c r="A2" s="71" t="s">
        <v>98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ht="12.75"/>
    <row r="4" ht="12.75"/>
    <row r="5" spans="1:39" s="44" customFormat="1" ht="12.75" customHeight="1">
      <c r="A5" s="61" t="s">
        <v>6</v>
      </c>
      <c r="B5" s="61"/>
      <c r="C5" s="61"/>
      <c r="D5" s="61" t="s">
        <v>55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73" t="s">
        <v>15</v>
      </c>
      <c r="P5" s="73"/>
      <c r="Q5" s="73"/>
      <c r="R5" s="73"/>
      <c r="S5" s="73" t="s">
        <v>56</v>
      </c>
      <c r="T5" s="73"/>
      <c r="U5" s="73" t="s">
        <v>57</v>
      </c>
      <c r="V5" s="73"/>
      <c r="W5" s="73" t="s">
        <v>48</v>
      </c>
      <c r="X5" s="73"/>
      <c r="Y5" s="73" t="s">
        <v>47</v>
      </c>
      <c r="Z5" s="73"/>
      <c r="AA5" s="73" t="s">
        <v>22</v>
      </c>
      <c r="AB5" s="73"/>
      <c r="AC5" s="73" t="s">
        <v>63</v>
      </c>
      <c r="AD5" s="73"/>
      <c r="AE5" s="73" t="s">
        <v>59</v>
      </c>
      <c r="AF5" s="73"/>
      <c r="AG5" s="73" t="s">
        <v>60</v>
      </c>
      <c r="AH5" s="73"/>
      <c r="AI5" s="73" t="s">
        <v>64</v>
      </c>
      <c r="AJ5" s="73"/>
      <c r="AK5" s="75" t="s">
        <v>97</v>
      </c>
      <c r="AL5" s="73" t="s">
        <v>74</v>
      </c>
      <c r="AM5" s="73" t="s">
        <v>16</v>
      </c>
    </row>
    <row r="6" spans="1:39" s="44" customFormat="1" ht="75.75" customHeight="1">
      <c r="A6" s="61"/>
      <c r="B6" s="61"/>
      <c r="C6" s="61"/>
      <c r="D6" s="61" t="s">
        <v>7</v>
      </c>
      <c r="E6" s="61" t="s">
        <v>13</v>
      </c>
      <c r="F6" s="61" t="s">
        <v>14</v>
      </c>
      <c r="G6" s="61" t="s">
        <v>3</v>
      </c>
      <c r="H6" s="69" t="s">
        <v>96</v>
      </c>
      <c r="I6" s="61" t="s">
        <v>4</v>
      </c>
      <c r="J6" s="61" t="s">
        <v>0</v>
      </c>
      <c r="K6" s="69" t="s">
        <v>94</v>
      </c>
      <c r="L6" s="74" t="s">
        <v>71</v>
      </c>
      <c r="M6" s="74"/>
      <c r="N6" s="74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6"/>
      <c r="AL6" s="73"/>
      <c r="AM6" s="73"/>
    </row>
    <row r="7" spans="1:39" s="44" customFormat="1" ht="77.25" customHeight="1">
      <c r="A7" s="61"/>
      <c r="B7" s="61"/>
      <c r="C7" s="61"/>
      <c r="D7" s="61"/>
      <c r="E7" s="61"/>
      <c r="F7" s="61"/>
      <c r="G7" s="61"/>
      <c r="H7" s="70"/>
      <c r="I7" s="61"/>
      <c r="J7" s="61"/>
      <c r="K7" s="70"/>
      <c r="L7" s="23" t="s">
        <v>2</v>
      </c>
      <c r="M7" s="58" t="s">
        <v>96</v>
      </c>
      <c r="N7" s="23" t="s">
        <v>72</v>
      </c>
      <c r="O7" s="57" t="s">
        <v>65</v>
      </c>
      <c r="P7" s="58" t="s">
        <v>96</v>
      </c>
      <c r="Q7" s="59" t="s">
        <v>95</v>
      </c>
      <c r="R7" s="46" t="s">
        <v>73</v>
      </c>
      <c r="S7" s="45" t="s">
        <v>17</v>
      </c>
      <c r="T7" s="45" t="s">
        <v>73</v>
      </c>
      <c r="U7" s="45" t="s">
        <v>17</v>
      </c>
      <c r="V7" s="45" t="s">
        <v>73</v>
      </c>
      <c r="W7" s="45" t="s">
        <v>17</v>
      </c>
      <c r="X7" s="45" t="s">
        <v>73</v>
      </c>
      <c r="Y7" s="45" t="s">
        <v>17</v>
      </c>
      <c r="Z7" s="45" t="s">
        <v>73</v>
      </c>
      <c r="AA7" s="45" t="s">
        <v>17</v>
      </c>
      <c r="AB7" s="45" t="s">
        <v>73</v>
      </c>
      <c r="AC7" s="45" t="s">
        <v>17</v>
      </c>
      <c r="AD7" s="45" t="s">
        <v>73</v>
      </c>
      <c r="AE7" s="45" t="s">
        <v>17</v>
      </c>
      <c r="AF7" s="45" t="s">
        <v>73</v>
      </c>
      <c r="AG7" s="45" t="s">
        <v>17</v>
      </c>
      <c r="AH7" s="45" t="s">
        <v>73</v>
      </c>
      <c r="AI7" s="45" t="s">
        <v>17</v>
      </c>
      <c r="AJ7" s="45" t="s">
        <v>73</v>
      </c>
      <c r="AK7" s="77"/>
      <c r="AL7" s="73"/>
      <c r="AM7" s="73"/>
    </row>
    <row r="8" spans="1:39" s="8" customFormat="1" ht="39" customHeight="1">
      <c r="A8" s="66">
        <v>1</v>
      </c>
      <c r="B8" s="66"/>
      <c r="C8" s="24"/>
      <c r="D8" s="47">
        <v>2</v>
      </c>
      <c r="E8" s="47">
        <v>3</v>
      </c>
      <c r="F8" s="47">
        <v>4</v>
      </c>
      <c r="G8" s="47">
        <v>5</v>
      </c>
      <c r="H8" s="52"/>
      <c r="I8" s="47" t="s">
        <v>20</v>
      </c>
      <c r="J8" s="47" t="s">
        <v>18</v>
      </c>
      <c r="K8" s="52"/>
      <c r="L8" s="47">
        <v>8</v>
      </c>
      <c r="M8" s="47"/>
      <c r="N8" s="47">
        <v>9</v>
      </c>
      <c r="O8" s="47">
        <v>10</v>
      </c>
      <c r="P8" s="47"/>
      <c r="Q8" s="47"/>
      <c r="R8" s="47">
        <v>11</v>
      </c>
      <c r="S8" s="24">
        <v>12</v>
      </c>
      <c r="T8" s="24">
        <v>13</v>
      </c>
      <c r="U8" s="24">
        <v>14</v>
      </c>
      <c r="V8" s="24">
        <v>15</v>
      </c>
      <c r="W8" s="24">
        <v>16</v>
      </c>
      <c r="X8" s="24">
        <v>17</v>
      </c>
      <c r="Y8" s="24">
        <v>18</v>
      </c>
      <c r="Z8" s="24">
        <v>19</v>
      </c>
      <c r="AA8" s="24">
        <v>20</v>
      </c>
      <c r="AB8" s="24">
        <v>21</v>
      </c>
      <c r="AC8" s="24">
        <v>22</v>
      </c>
      <c r="AD8" s="24">
        <v>23</v>
      </c>
      <c r="AE8" s="24">
        <v>24</v>
      </c>
      <c r="AF8" s="24">
        <v>25</v>
      </c>
      <c r="AG8" s="24">
        <v>26</v>
      </c>
      <c r="AH8" s="24">
        <v>27</v>
      </c>
      <c r="AI8" s="24">
        <v>28</v>
      </c>
      <c r="AJ8" s="24">
        <v>29</v>
      </c>
      <c r="AK8" s="24"/>
      <c r="AL8" s="24">
        <v>30</v>
      </c>
      <c r="AM8" s="24" t="s">
        <v>107</v>
      </c>
    </row>
    <row r="9" spans="1:39" s="12" customFormat="1" ht="29.25" customHeight="1">
      <c r="A9" s="34" t="s">
        <v>1</v>
      </c>
      <c r="B9" s="34"/>
      <c r="C9" s="35"/>
      <c r="D9" s="36">
        <f aca="true" t="shared" si="0" ref="D9:AM9">SUM(D11:D17)</f>
        <v>13827518</v>
      </c>
      <c r="E9" s="36">
        <f t="shared" si="0"/>
        <v>13827518</v>
      </c>
      <c r="F9" s="36">
        <f t="shared" si="0"/>
        <v>13827806.930000002</v>
      </c>
      <c r="G9" s="36">
        <f t="shared" si="0"/>
        <v>13827466.620000003</v>
      </c>
      <c r="H9" s="54">
        <f>SUM(H11:H17)</f>
        <v>810075.2400000001</v>
      </c>
      <c r="I9" s="36">
        <f t="shared" si="0"/>
        <v>291.8299999998417</v>
      </c>
      <c r="J9" s="36">
        <f t="shared" si="0"/>
        <v>-2.8999999975494575</v>
      </c>
      <c r="K9" s="36">
        <f t="shared" si="0"/>
        <v>777399</v>
      </c>
      <c r="L9" s="36">
        <f t="shared" si="0"/>
        <v>360197</v>
      </c>
      <c r="M9" s="36">
        <f t="shared" si="0"/>
        <v>8</v>
      </c>
      <c r="N9" s="36">
        <f t="shared" si="0"/>
        <v>15</v>
      </c>
      <c r="O9" s="36">
        <f t="shared" si="0"/>
        <v>381760.66000000003</v>
      </c>
      <c r="P9" s="36">
        <f t="shared" si="0"/>
        <v>0</v>
      </c>
      <c r="Q9" s="36">
        <f t="shared" si="0"/>
        <v>19010</v>
      </c>
      <c r="R9" s="36">
        <f t="shared" si="0"/>
        <v>46394</v>
      </c>
      <c r="S9" s="36">
        <f t="shared" si="0"/>
        <v>159.27</v>
      </c>
      <c r="T9" s="36">
        <f t="shared" si="0"/>
        <v>20</v>
      </c>
      <c r="U9" s="36">
        <f t="shared" si="0"/>
        <v>1174664.3900000001</v>
      </c>
      <c r="V9" s="36">
        <f t="shared" si="0"/>
        <v>84479.15</v>
      </c>
      <c r="W9" s="36">
        <f t="shared" si="0"/>
        <v>1030787.55</v>
      </c>
      <c r="X9" s="36">
        <f t="shared" si="0"/>
        <v>57148</v>
      </c>
      <c r="Y9" s="36">
        <f t="shared" si="0"/>
        <v>0</v>
      </c>
      <c r="Z9" s="36">
        <f t="shared" si="0"/>
        <v>0</v>
      </c>
      <c r="AA9" s="36">
        <f t="shared" si="0"/>
        <v>666.6</v>
      </c>
      <c r="AB9" s="36">
        <f t="shared" si="0"/>
        <v>8</v>
      </c>
      <c r="AC9" s="36">
        <f t="shared" si="0"/>
        <v>36609.07</v>
      </c>
      <c r="AD9" s="36">
        <f t="shared" si="0"/>
        <v>438</v>
      </c>
      <c r="AE9" s="36">
        <f t="shared" si="0"/>
        <v>162752.66000000006</v>
      </c>
      <c r="AF9" s="36">
        <f t="shared" si="0"/>
        <v>759</v>
      </c>
      <c r="AG9" s="36">
        <f>SUM(AG11:AG17)</f>
        <v>26340.05</v>
      </c>
      <c r="AH9" s="36">
        <f>SUM(AH11:AH17)</f>
        <v>186</v>
      </c>
      <c r="AI9" s="36">
        <f t="shared" si="0"/>
        <v>259947.59000000003</v>
      </c>
      <c r="AJ9" s="36">
        <f t="shared" si="0"/>
        <v>1204</v>
      </c>
      <c r="AK9" s="36">
        <f t="shared" si="0"/>
        <v>2177</v>
      </c>
      <c r="AL9" s="36">
        <f t="shared" si="0"/>
        <v>1585642</v>
      </c>
      <c r="AM9" s="36">
        <f t="shared" si="0"/>
        <v>19037629.610000007</v>
      </c>
    </row>
    <row r="10" spans="1:39" s="8" customFormat="1" ht="12" customHeight="1">
      <c r="A10" s="9" t="s">
        <v>19</v>
      </c>
      <c r="B10" s="9"/>
      <c r="C10" s="29"/>
      <c r="D10" s="13"/>
      <c r="E10" s="13"/>
      <c r="F10" s="13"/>
      <c r="G10" s="13"/>
      <c r="H10" s="50"/>
      <c r="I10" s="13"/>
      <c r="J10" s="13"/>
      <c r="K10" s="50"/>
      <c r="L10" s="13"/>
      <c r="M10" s="13"/>
      <c r="N10" s="13"/>
      <c r="O10" s="13"/>
      <c r="P10" s="13"/>
      <c r="Q10" s="13"/>
      <c r="R10" s="13"/>
      <c r="S10" s="13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</row>
    <row r="11" spans="1:40" s="21" customFormat="1" ht="16.5" customHeight="1">
      <c r="A11" s="4" t="s">
        <v>76</v>
      </c>
      <c r="B11" s="10">
        <v>50020401</v>
      </c>
      <c r="C11" s="30" t="s">
        <v>61</v>
      </c>
      <c r="D11" s="20">
        <v>7508191</v>
      </c>
      <c r="E11" s="20">
        <v>7508191</v>
      </c>
      <c r="F11" s="20">
        <v>7508190.930000002</v>
      </c>
      <c r="G11" s="20">
        <v>7508190.930000002</v>
      </c>
      <c r="H11" s="56">
        <f>90070.68+1003.21+599020</f>
        <v>690093.89</v>
      </c>
      <c r="I11" s="20"/>
      <c r="J11" s="20">
        <f>F11-E11</f>
        <v>-0.06999999843537807</v>
      </c>
      <c r="K11" s="51">
        <v>568042</v>
      </c>
      <c r="L11" s="20">
        <v>101273</v>
      </c>
      <c r="M11" s="20"/>
      <c r="N11" s="20">
        <v>8</v>
      </c>
      <c r="O11" s="20">
        <f>212093.45+186.02</f>
        <v>212279.47</v>
      </c>
      <c r="P11" s="20"/>
      <c r="Q11" s="20">
        <v>12081</v>
      </c>
      <c r="R11" s="20">
        <f>21081+12</f>
        <v>21093</v>
      </c>
      <c r="S11" s="20">
        <v>159.27</v>
      </c>
      <c r="T11" s="20">
        <v>20</v>
      </c>
      <c r="U11" s="20">
        <v>175599.34000000003</v>
      </c>
      <c r="V11" s="20"/>
      <c r="W11" s="20">
        <v>711976.0900000001</v>
      </c>
      <c r="X11" s="20">
        <v>40229</v>
      </c>
      <c r="Y11" s="20"/>
      <c r="Z11" s="20"/>
      <c r="AA11" s="20">
        <v>642.5</v>
      </c>
      <c r="AB11" s="20">
        <v>8</v>
      </c>
      <c r="AC11" s="20">
        <v>23116.030000000002</v>
      </c>
      <c r="AD11" s="20">
        <v>354</v>
      </c>
      <c r="AE11" s="20">
        <v>132373.91000000006</v>
      </c>
      <c r="AF11" s="20">
        <v>463</v>
      </c>
      <c r="AG11" s="20">
        <v>26340.05</v>
      </c>
      <c r="AH11" s="20">
        <v>186</v>
      </c>
      <c r="AI11" s="20">
        <v>259781.85000000003</v>
      </c>
      <c r="AJ11" s="20">
        <v>1204</v>
      </c>
      <c r="AK11" s="20">
        <v>1819</v>
      </c>
      <c r="AL11" s="20">
        <v>706911</v>
      </c>
      <c r="AM11" s="26">
        <f>G11+L11+O11+R11+S11+T11+U11+V11+W11+X11+Y11+Z11+AA11+AB11+AC11+AD11+AE11+AF11+AG11+AH11+AI11+AJ11+AL11</f>
        <v>9922200.440000001</v>
      </c>
      <c r="AN11" s="48"/>
    </row>
    <row r="12" spans="1:40" s="21" customFormat="1" ht="16.5" customHeight="1">
      <c r="A12" s="4" t="s">
        <v>77</v>
      </c>
      <c r="B12" s="10">
        <v>210020301</v>
      </c>
      <c r="C12" s="30" t="s">
        <v>61</v>
      </c>
      <c r="D12" s="20">
        <v>3308960</v>
      </c>
      <c r="E12" s="20">
        <v>3308960</v>
      </c>
      <c r="F12" s="20">
        <v>3308959.5700000008</v>
      </c>
      <c r="G12" s="20">
        <v>3308959.5700000008</v>
      </c>
      <c r="H12" s="60">
        <v>48012.36</v>
      </c>
      <c r="I12" s="20"/>
      <c r="J12" s="20">
        <f>F12-E12</f>
        <v>-0.4299999992363155</v>
      </c>
      <c r="K12" s="51">
        <v>103617</v>
      </c>
      <c r="L12" s="20">
        <v>101178</v>
      </c>
      <c r="M12" s="20"/>
      <c r="N12" s="20">
        <v>0</v>
      </c>
      <c r="O12" s="20">
        <v>41489.22</v>
      </c>
      <c r="P12" s="20"/>
      <c r="Q12" s="20">
        <v>3211</v>
      </c>
      <c r="R12" s="20">
        <f>3843+36</f>
        <v>3879</v>
      </c>
      <c r="S12" s="20"/>
      <c r="T12" s="20"/>
      <c r="U12" s="20">
        <v>199349.77999999994</v>
      </c>
      <c r="V12" s="20"/>
      <c r="W12" s="20">
        <v>305973.48</v>
      </c>
      <c r="X12" s="20">
        <v>16240</v>
      </c>
      <c r="Y12" s="20"/>
      <c r="Z12" s="20"/>
      <c r="AA12" s="20"/>
      <c r="AB12" s="20"/>
      <c r="AC12" s="20">
        <v>8252.73</v>
      </c>
      <c r="AD12" s="20">
        <v>66</v>
      </c>
      <c r="AE12" s="20">
        <v>7983.58</v>
      </c>
      <c r="AF12" s="20">
        <v>92</v>
      </c>
      <c r="AG12" s="20"/>
      <c r="AH12" s="20"/>
      <c r="AI12" s="20"/>
      <c r="AJ12" s="20"/>
      <c r="AK12" s="20">
        <v>146</v>
      </c>
      <c r="AL12" s="20">
        <v>484351</v>
      </c>
      <c r="AM12" s="26">
        <f aca="true" t="shared" si="1" ref="AM12:AM17">G12+L12+O12+R12+S12+T12+U12+V12+W12+X12+Y12+Z12+AA12+AB12+AC12+AD12+AE12+AF12+AG12+AH12+AI12+AJ12+AL12</f>
        <v>4477814.360000001</v>
      </c>
      <c r="AN12" s="48"/>
    </row>
    <row r="13" spans="1:40" s="21" customFormat="1" ht="16.5" customHeight="1">
      <c r="A13" s="4" t="s">
        <v>78</v>
      </c>
      <c r="B13" s="10">
        <v>760200002</v>
      </c>
      <c r="C13" s="30" t="s">
        <v>61</v>
      </c>
      <c r="D13" s="20">
        <v>881724</v>
      </c>
      <c r="E13" s="20">
        <v>881724</v>
      </c>
      <c r="F13" s="20">
        <v>882015.4399999998</v>
      </c>
      <c r="G13" s="20">
        <v>881687.57</v>
      </c>
      <c r="H13" s="60">
        <f>20299.86-8</f>
        <v>20291.86</v>
      </c>
      <c r="I13" s="20">
        <f>F13-E13</f>
        <v>291.4399999998277</v>
      </c>
      <c r="J13" s="20"/>
      <c r="K13" s="51">
        <v>8568</v>
      </c>
      <c r="L13" s="20">
        <v>23625</v>
      </c>
      <c r="M13" s="56">
        <v>8</v>
      </c>
      <c r="N13" s="20">
        <v>0</v>
      </c>
      <c r="O13" s="20">
        <v>28111.679999999997</v>
      </c>
      <c r="P13" s="20"/>
      <c r="Q13" s="20">
        <v>1334</v>
      </c>
      <c r="R13" s="20">
        <v>6440</v>
      </c>
      <c r="S13" s="20"/>
      <c r="T13" s="20"/>
      <c r="U13" s="20">
        <v>31731.050000000007</v>
      </c>
      <c r="V13" s="20"/>
      <c r="W13" s="20"/>
      <c r="X13" s="20"/>
      <c r="Y13" s="20"/>
      <c r="Z13" s="20"/>
      <c r="AA13" s="20"/>
      <c r="AB13" s="20"/>
      <c r="AC13" s="20"/>
      <c r="AD13" s="20"/>
      <c r="AE13" s="20">
        <v>8165.88</v>
      </c>
      <c r="AF13" s="20">
        <v>60</v>
      </c>
      <c r="AG13" s="20"/>
      <c r="AH13" s="20"/>
      <c r="AI13" s="20"/>
      <c r="AJ13" s="20"/>
      <c r="AK13" s="20"/>
      <c r="AL13" s="20">
        <v>114124</v>
      </c>
      <c r="AM13" s="26">
        <f t="shared" si="1"/>
        <v>1093945.1800000002</v>
      </c>
      <c r="AN13" s="48"/>
    </row>
    <row r="14" spans="1:40" s="21" customFormat="1" ht="16.5" customHeight="1">
      <c r="A14" s="4" t="s">
        <v>79</v>
      </c>
      <c r="B14" s="10">
        <v>600200001</v>
      </c>
      <c r="C14" s="30" t="s">
        <v>61</v>
      </c>
      <c r="D14" s="20">
        <v>743076</v>
      </c>
      <c r="E14" s="20">
        <v>743076</v>
      </c>
      <c r="F14" s="20">
        <v>743075.14</v>
      </c>
      <c r="G14" s="20">
        <v>743075.14</v>
      </c>
      <c r="H14" s="60">
        <v>17933.510000000002</v>
      </c>
      <c r="I14" s="20"/>
      <c r="J14" s="20">
        <f>F14-E14</f>
        <v>-0.8599999999860302</v>
      </c>
      <c r="K14" s="51">
        <v>26910</v>
      </c>
      <c r="L14" s="20">
        <v>21072</v>
      </c>
      <c r="M14" s="20"/>
      <c r="N14" s="20">
        <v>0</v>
      </c>
      <c r="O14" s="20">
        <v>38588.95</v>
      </c>
      <c r="P14" s="20"/>
      <c r="Q14" s="20">
        <v>563</v>
      </c>
      <c r="R14" s="20">
        <v>6704</v>
      </c>
      <c r="S14" s="20"/>
      <c r="T14" s="20"/>
      <c r="U14" s="20">
        <v>85037.01000000002</v>
      </c>
      <c r="V14" s="20">
        <v>16344</v>
      </c>
      <c r="W14" s="20"/>
      <c r="X14" s="20"/>
      <c r="Y14" s="20"/>
      <c r="Z14" s="20"/>
      <c r="AA14" s="20">
        <v>24.1</v>
      </c>
      <c r="AB14" s="20">
        <v>0</v>
      </c>
      <c r="AC14" s="20"/>
      <c r="AD14" s="20"/>
      <c r="AE14" s="20">
        <v>11062.289999999999</v>
      </c>
      <c r="AF14" s="20">
        <v>88</v>
      </c>
      <c r="AG14" s="20"/>
      <c r="AH14" s="20"/>
      <c r="AI14" s="20"/>
      <c r="AJ14" s="20"/>
      <c r="AK14" s="20"/>
      <c r="AL14" s="20">
        <v>129748</v>
      </c>
      <c r="AM14" s="26">
        <f t="shared" si="1"/>
        <v>1051743.49</v>
      </c>
      <c r="AN14" s="48"/>
    </row>
    <row r="15" spans="1:40" s="21" customFormat="1" ht="27.75" customHeight="1">
      <c r="A15" s="4" t="s">
        <v>80</v>
      </c>
      <c r="B15" s="10">
        <v>761200001</v>
      </c>
      <c r="C15" s="30" t="s">
        <v>61</v>
      </c>
      <c r="D15" s="20">
        <v>169164</v>
      </c>
      <c r="E15" s="20">
        <v>169164</v>
      </c>
      <c r="F15" s="20">
        <v>169163.36000000002</v>
      </c>
      <c r="G15" s="20">
        <v>169151.31000000003</v>
      </c>
      <c r="H15" s="60">
        <v>6684.799999999999</v>
      </c>
      <c r="I15" s="20"/>
      <c r="J15" s="20">
        <f>F15-E15</f>
        <v>-0.639999999984866</v>
      </c>
      <c r="K15" s="51">
        <v>12529</v>
      </c>
      <c r="L15" s="20">
        <v>8327</v>
      </c>
      <c r="M15" s="20"/>
      <c r="N15" s="20">
        <v>0</v>
      </c>
      <c r="O15" s="20">
        <v>18098.88</v>
      </c>
      <c r="P15" s="20"/>
      <c r="Q15" s="20">
        <v>864</v>
      </c>
      <c r="R15" s="20">
        <v>3148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>
        <v>35502</v>
      </c>
      <c r="AM15" s="26">
        <f t="shared" si="1"/>
        <v>234227.19000000003</v>
      </c>
      <c r="AN15" s="48"/>
    </row>
    <row r="16" spans="1:40" s="21" customFormat="1" ht="15" customHeight="1">
      <c r="A16" s="4" t="s">
        <v>81</v>
      </c>
      <c r="B16" s="10">
        <v>680200030</v>
      </c>
      <c r="C16" s="30" t="s">
        <v>61</v>
      </c>
      <c r="D16" s="20">
        <v>850725</v>
      </c>
      <c r="E16" s="20">
        <v>850725</v>
      </c>
      <c r="F16" s="20">
        <v>850724.1000000001</v>
      </c>
      <c r="G16" s="20">
        <v>850724.1000000001</v>
      </c>
      <c r="H16" s="60">
        <v>18681.29</v>
      </c>
      <c r="I16" s="20"/>
      <c r="J16" s="20">
        <f>F16-E16</f>
        <v>-0.8999999999068677</v>
      </c>
      <c r="K16" s="51">
        <v>35763</v>
      </c>
      <c r="L16" s="20">
        <v>31160</v>
      </c>
      <c r="M16" s="20"/>
      <c r="N16" s="20">
        <v>0</v>
      </c>
      <c r="O16" s="20">
        <f>42664.98+527.48</f>
        <v>43192.46000000001</v>
      </c>
      <c r="P16" s="20"/>
      <c r="Q16" s="20">
        <v>957</v>
      </c>
      <c r="R16" s="20">
        <v>5130</v>
      </c>
      <c r="S16" s="20"/>
      <c r="T16" s="20"/>
      <c r="U16" s="20">
        <v>174855.85</v>
      </c>
      <c r="V16" s="20">
        <v>3344</v>
      </c>
      <c r="W16" s="20">
        <v>12837.98</v>
      </c>
      <c r="X16" s="20">
        <v>679</v>
      </c>
      <c r="Y16" s="20"/>
      <c r="Z16" s="20"/>
      <c r="AA16" s="20"/>
      <c r="AB16" s="20"/>
      <c r="AC16" s="20">
        <v>5240.3099999999995</v>
      </c>
      <c r="AD16" s="20">
        <v>18</v>
      </c>
      <c r="AE16" s="20">
        <v>3166.9999999999995</v>
      </c>
      <c r="AF16" s="20">
        <v>56</v>
      </c>
      <c r="AG16" s="20"/>
      <c r="AH16" s="20"/>
      <c r="AI16" s="20">
        <v>165.73999999999995</v>
      </c>
      <c r="AJ16" s="20">
        <v>0</v>
      </c>
      <c r="AK16" s="20">
        <v>212</v>
      </c>
      <c r="AL16" s="20">
        <v>114929</v>
      </c>
      <c r="AM16" s="26">
        <f t="shared" si="1"/>
        <v>1245499.4400000002</v>
      </c>
      <c r="AN16" s="48"/>
    </row>
    <row r="17" spans="1:40" s="21" customFormat="1" ht="25.5" customHeight="1">
      <c r="A17" s="4" t="s">
        <v>82</v>
      </c>
      <c r="B17" s="10">
        <v>50012101</v>
      </c>
      <c r="C17" s="30" t="s">
        <v>61</v>
      </c>
      <c r="D17" s="20">
        <v>365678</v>
      </c>
      <c r="E17" s="20">
        <v>365678</v>
      </c>
      <c r="F17" s="20">
        <v>365678.39</v>
      </c>
      <c r="G17" s="20">
        <v>365678.00000000006</v>
      </c>
      <c r="H17" s="60">
        <v>8377.529999999999</v>
      </c>
      <c r="I17" s="20">
        <f>F17-E17</f>
        <v>0.39000000001396984</v>
      </c>
      <c r="J17" s="20"/>
      <c r="K17" s="51">
        <v>21970</v>
      </c>
      <c r="L17" s="20">
        <v>73562</v>
      </c>
      <c r="M17" s="20"/>
      <c r="N17" s="20">
        <v>7</v>
      </c>
      <c r="O17" s="20"/>
      <c r="P17" s="20"/>
      <c r="Q17" s="20">
        <v>0</v>
      </c>
      <c r="R17" s="20"/>
      <c r="S17" s="20"/>
      <c r="T17" s="20"/>
      <c r="U17" s="20">
        <v>508091.3600000001</v>
      </c>
      <c r="V17" s="20">
        <v>64791.149999999994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>
        <v>77</v>
      </c>
      <c r="AM17" s="26">
        <f t="shared" si="1"/>
        <v>1012199.5100000001</v>
      </c>
      <c r="AN17" s="48"/>
    </row>
    <row r="18" spans="1:39" s="11" customFormat="1" ht="25.5">
      <c r="A18" s="43" t="s">
        <v>58</v>
      </c>
      <c r="B18" s="37"/>
      <c r="C18" s="38"/>
      <c r="D18" s="36">
        <f aca="true" t="shared" si="2" ref="D18:AM18">SUM(D19:D33)</f>
        <v>3432735</v>
      </c>
      <c r="E18" s="36">
        <f t="shared" si="2"/>
        <v>3432735</v>
      </c>
      <c r="F18" s="36">
        <f t="shared" si="2"/>
        <v>3433117.4699999997</v>
      </c>
      <c r="G18" s="36">
        <f t="shared" si="2"/>
        <v>3432729.9299999997</v>
      </c>
      <c r="H18" s="54">
        <f>SUM(H19:H33)</f>
        <v>84689.59000000001</v>
      </c>
      <c r="I18" s="36">
        <f t="shared" si="2"/>
        <v>290.7300000000105</v>
      </c>
      <c r="J18" s="36">
        <f t="shared" si="2"/>
        <v>91.73999999988155</v>
      </c>
      <c r="K18" s="36">
        <f t="shared" si="2"/>
        <v>303492</v>
      </c>
      <c r="L18" s="36">
        <f t="shared" si="2"/>
        <v>192199</v>
      </c>
      <c r="M18" s="36">
        <f t="shared" si="2"/>
        <v>0</v>
      </c>
      <c r="N18" s="36">
        <f t="shared" si="2"/>
        <v>4</v>
      </c>
      <c r="O18" s="36">
        <f t="shared" si="2"/>
        <v>197263.04000000004</v>
      </c>
      <c r="P18" s="36">
        <f t="shared" si="2"/>
        <v>0</v>
      </c>
      <c r="Q18" s="36">
        <f t="shared" si="2"/>
        <v>3337</v>
      </c>
      <c r="R18" s="36">
        <f t="shared" si="2"/>
        <v>28340</v>
      </c>
      <c r="S18" s="36">
        <f t="shared" si="2"/>
        <v>0</v>
      </c>
      <c r="T18" s="36">
        <f t="shared" si="2"/>
        <v>0</v>
      </c>
      <c r="U18" s="36">
        <f t="shared" si="2"/>
        <v>39336.54</v>
      </c>
      <c r="V18" s="36">
        <f t="shared" si="2"/>
        <v>0</v>
      </c>
      <c r="W18" s="36">
        <f t="shared" si="2"/>
        <v>0</v>
      </c>
      <c r="X18" s="36">
        <f t="shared" si="2"/>
        <v>0</v>
      </c>
      <c r="Y18" s="36">
        <f t="shared" si="2"/>
        <v>0</v>
      </c>
      <c r="Z18" s="36">
        <f t="shared" si="2"/>
        <v>0</v>
      </c>
      <c r="AA18" s="36">
        <f t="shared" si="2"/>
        <v>0</v>
      </c>
      <c r="AB18" s="36">
        <f t="shared" si="2"/>
        <v>0</v>
      </c>
      <c r="AC18" s="36">
        <f t="shared" si="2"/>
        <v>0</v>
      </c>
      <c r="AD18" s="36">
        <f t="shared" si="2"/>
        <v>0</v>
      </c>
      <c r="AE18" s="36">
        <f t="shared" si="2"/>
        <v>10899.660000000002</v>
      </c>
      <c r="AF18" s="36">
        <f t="shared" si="2"/>
        <v>32</v>
      </c>
      <c r="AG18" s="36">
        <f t="shared" si="2"/>
        <v>0</v>
      </c>
      <c r="AH18" s="36">
        <f t="shared" si="2"/>
        <v>0</v>
      </c>
      <c r="AI18" s="36">
        <f t="shared" si="2"/>
        <v>0</v>
      </c>
      <c r="AJ18" s="36">
        <f t="shared" si="2"/>
        <v>0</v>
      </c>
      <c r="AK18" s="36">
        <f t="shared" si="2"/>
        <v>0</v>
      </c>
      <c r="AL18" s="36">
        <f t="shared" si="2"/>
        <v>295511</v>
      </c>
      <c r="AM18" s="36">
        <f t="shared" si="2"/>
        <v>4196311.17</v>
      </c>
    </row>
    <row r="19" spans="1:39" s="21" customFormat="1" ht="51">
      <c r="A19" s="16" t="s">
        <v>23</v>
      </c>
      <c r="B19" s="14">
        <v>601000001</v>
      </c>
      <c r="C19" s="31" t="s">
        <v>61</v>
      </c>
      <c r="D19" s="15">
        <v>291475</v>
      </c>
      <c r="E19" s="15">
        <v>291475</v>
      </c>
      <c r="F19" s="15">
        <v>291570.15</v>
      </c>
      <c r="G19" s="15">
        <v>291474.87000000005</v>
      </c>
      <c r="H19" s="60">
        <v>6984.27</v>
      </c>
      <c r="I19" s="20"/>
      <c r="J19" s="20">
        <f>F19-E19</f>
        <v>95.15000000002328</v>
      </c>
      <c r="K19" s="51">
        <v>18648</v>
      </c>
      <c r="L19" s="15">
        <v>24002</v>
      </c>
      <c r="M19" s="15"/>
      <c r="N19" s="15">
        <v>0</v>
      </c>
      <c r="O19" s="15">
        <v>8306.92</v>
      </c>
      <c r="P19" s="15"/>
      <c r="Q19" s="15">
        <v>336</v>
      </c>
      <c r="R19" s="15">
        <v>1664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>
        <v>12.71</v>
      </c>
      <c r="AF19" s="20">
        <v>0</v>
      </c>
      <c r="AG19" s="20"/>
      <c r="AH19" s="20"/>
      <c r="AI19" s="20"/>
      <c r="AJ19" s="20"/>
      <c r="AK19" s="20"/>
      <c r="AL19" s="20">
        <v>35910</v>
      </c>
      <c r="AM19" s="26">
        <f aca="true" t="shared" si="3" ref="AM19:AM33">G19+L19+O19+R19+S19+T19+U19+V19+W19+X19+Y19+Z19+AA19+AB19+AC19+AD19+AE19+AF19+AG19+AH19+AI19+AJ19+AL19</f>
        <v>361370.50000000006</v>
      </c>
    </row>
    <row r="20" spans="1:39" s="21" customFormat="1" ht="11.25" customHeight="1">
      <c r="A20" s="16" t="s">
        <v>99</v>
      </c>
      <c r="B20" s="14">
        <v>681000002</v>
      </c>
      <c r="C20" s="31"/>
      <c r="D20" s="15">
        <v>112730</v>
      </c>
      <c r="E20" s="15">
        <v>112730</v>
      </c>
      <c r="F20" s="15">
        <v>112729.56000000001</v>
      </c>
      <c r="G20" s="15">
        <v>112729.56000000001</v>
      </c>
      <c r="H20" s="60">
        <v>2741.2</v>
      </c>
      <c r="I20" s="20"/>
      <c r="J20" s="20">
        <f>F20-E20</f>
        <v>-0.4399999999877764</v>
      </c>
      <c r="K20" s="51">
        <v>7415</v>
      </c>
      <c r="L20" s="15">
        <v>4654</v>
      </c>
      <c r="M20" s="15"/>
      <c r="N20" s="15">
        <v>0</v>
      </c>
      <c r="O20" s="15">
        <v>126.15</v>
      </c>
      <c r="P20" s="15"/>
      <c r="Q20" s="15">
        <v>1</v>
      </c>
      <c r="R20" s="15">
        <v>52</v>
      </c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>
        <v>30405</v>
      </c>
      <c r="AM20" s="26">
        <f t="shared" si="3"/>
        <v>147966.71000000002</v>
      </c>
    </row>
    <row r="21" spans="1:39" s="21" customFormat="1" ht="28.5" customHeight="1">
      <c r="A21" s="16" t="s">
        <v>83</v>
      </c>
      <c r="B21" s="14">
        <v>780200005</v>
      </c>
      <c r="C21" s="31"/>
      <c r="D21" s="15">
        <v>520939</v>
      </c>
      <c r="E21" s="15">
        <v>520939</v>
      </c>
      <c r="F21" s="15">
        <v>520938.89</v>
      </c>
      <c r="G21" s="15">
        <v>520938.89</v>
      </c>
      <c r="H21" s="60">
        <v>6707.64</v>
      </c>
      <c r="I21" s="20"/>
      <c r="J21" s="20">
        <f>F21-E21</f>
        <v>-0.10999999998603016</v>
      </c>
      <c r="K21" s="51">
        <v>94379</v>
      </c>
      <c r="L21" s="15">
        <v>10003</v>
      </c>
      <c r="M21" s="15"/>
      <c r="N21" s="15">
        <v>0</v>
      </c>
      <c r="O21" s="15"/>
      <c r="P21" s="15"/>
      <c r="Q21" s="15">
        <v>0</v>
      </c>
      <c r="R21" s="15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>
        <v>23191</v>
      </c>
      <c r="AM21" s="26">
        <f t="shared" si="3"/>
        <v>554132.89</v>
      </c>
    </row>
    <row r="22" spans="1:39" s="21" customFormat="1" ht="16.5" customHeight="1">
      <c r="A22" s="16" t="s">
        <v>84</v>
      </c>
      <c r="B22" s="14">
        <v>781800005</v>
      </c>
      <c r="C22" s="31"/>
      <c r="D22" s="15">
        <v>40724</v>
      </c>
      <c r="E22" s="15">
        <v>40724</v>
      </c>
      <c r="F22" s="15">
        <v>40723.78</v>
      </c>
      <c r="G22" s="15">
        <v>40723.78</v>
      </c>
      <c r="H22" s="60">
        <v>2351.88</v>
      </c>
      <c r="I22" s="20"/>
      <c r="J22" s="20">
        <f>F22-E22</f>
        <v>-0.22000000000116415</v>
      </c>
      <c r="K22" s="51">
        <v>137</v>
      </c>
      <c r="L22" s="15">
        <v>2593</v>
      </c>
      <c r="M22" s="15"/>
      <c r="N22" s="15">
        <v>0</v>
      </c>
      <c r="O22" s="15">
        <v>15361.180000000002</v>
      </c>
      <c r="P22" s="15"/>
      <c r="Q22" s="15">
        <v>486</v>
      </c>
      <c r="R22" s="15">
        <v>2836</v>
      </c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>
        <v>12.66</v>
      </c>
      <c r="AF22" s="20">
        <v>0</v>
      </c>
      <c r="AG22" s="20"/>
      <c r="AH22" s="20"/>
      <c r="AI22" s="20"/>
      <c r="AJ22" s="20"/>
      <c r="AK22" s="20"/>
      <c r="AL22" s="20">
        <v>10334</v>
      </c>
      <c r="AM22" s="26">
        <f t="shared" si="3"/>
        <v>71860.62</v>
      </c>
    </row>
    <row r="23" spans="1:39" s="21" customFormat="1" ht="24" customHeight="1">
      <c r="A23" s="16" t="s">
        <v>85</v>
      </c>
      <c r="B23" s="14">
        <v>50022601</v>
      </c>
      <c r="C23" s="31"/>
      <c r="D23" s="15">
        <v>1118196</v>
      </c>
      <c r="E23" s="15">
        <v>1118196</v>
      </c>
      <c r="F23" s="15">
        <v>1118195.8299999998</v>
      </c>
      <c r="G23" s="15">
        <v>1118195.8299999998</v>
      </c>
      <c r="H23" s="60">
        <f>32677.3+24.81</f>
        <v>32702.11</v>
      </c>
      <c r="I23" s="20"/>
      <c r="J23" s="20">
        <f>F23-E23</f>
        <v>-0.17000000015832484</v>
      </c>
      <c r="K23" s="51">
        <v>121452</v>
      </c>
      <c r="L23" s="15">
        <v>112738</v>
      </c>
      <c r="M23" s="15"/>
      <c r="N23" s="15">
        <v>0</v>
      </c>
      <c r="O23" s="15">
        <v>138.75</v>
      </c>
      <c r="P23" s="15"/>
      <c r="Q23" s="15">
        <v>8</v>
      </c>
      <c r="R23" s="15">
        <v>16</v>
      </c>
      <c r="S23" s="20"/>
      <c r="T23" s="20"/>
      <c r="U23" s="20">
        <v>39336.54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>
        <v>13901</v>
      </c>
      <c r="AM23" s="26">
        <f t="shared" si="3"/>
        <v>1284326.1199999999</v>
      </c>
    </row>
    <row r="24" spans="1:39" s="21" customFormat="1" ht="17.25" customHeight="1">
      <c r="A24" s="16" t="s">
        <v>86</v>
      </c>
      <c r="B24" s="14">
        <v>50043801</v>
      </c>
      <c r="C24" s="31"/>
      <c r="D24" s="15">
        <v>179171</v>
      </c>
      <c r="E24" s="15">
        <v>179171</v>
      </c>
      <c r="F24" s="15">
        <v>179217.97</v>
      </c>
      <c r="G24" s="15">
        <v>179171</v>
      </c>
      <c r="H24" s="60">
        <v>244.44</v>
      </c>
      <c r="I24" s="20">
        <f aca="true" t="shared" si="4" ref="I24:I31">F24-E24</f>
        <v>46.970000000001164</v>
      </c>
      <c r="J24" s="20"/>
      <c r="K24" s="51">
        <v>5894</v>
      </c>
      <c r="L24" s="15">
        <v>22612</v>
      </c>
      <c r="M24" s="15"/>
      <c r="N24" s="15">
        <v>4</v>
      </c>
      <c r="O24" s="15"/>
      <c r="P24" s="15"/>
      <c r="Q24" s="15">
        <v>0</v>
      </c>
      <c r="R24" s="15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>
        <v>21088</v>
      </c>
      <c r="AM24" s="26">
        <f t="shared" si="3"/>
        <v>222871</v>
      </c>
    </row>
    <row r="25" spans="1:39" s="21" customFormat="1" ht="25.5">
      <c r="A25" s="16" t="s">
        <v>10</v>
      </c>
      <c r="B25" s="14">
        <v>50000042</v>
      </c>
      <c r="C25" s="31"/>
      <c r="D25" s="15">
        <v>41043</v>
      </c>
      <c r="E25" s="15">
        <v>41043</v>
      </c>
      <c r="F25" s="15">
        <v>41042.91</v>
      </c>
      <c r="G25" s="15">
        <v>41042.909999999996</v>
      </c>
      <c r="H25" s="60">
        <v>725.4</v>
      </c>
      <c r="I25" s="20"/>
      <c r="J25" s="20">
        <f aca="true" t="shared" si="5" ref="J25:J33">F25-E25</f>
        <v>-0.08999999999650754</v>
      </c>
      <c r="K25" s="51">
        <v>2266</v>
      </c>
      <c r="L25" s="15">
        <v>0</v>
      </c>
      <c r="M25" s="15"/>
      <c r="N25" s="15">
        <v>0</v>
      </c>
      <c r="O25" s="15"/>
      <c r="P25" s="15"/>
      <c r="Q25" s="15">
        <v>0</v>
      </c>
      <c r="R25" s="15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>
        <v>232</v>
      </c>
      <c r="AM25" s="26">
        <f t="shared" si="3"/>
        <v>41274.909999999996</v>
      </c>
    </row>
    <row r="26" spans="1:39" s="21" customFormat="1" ht="16.5" customHeight="1">
      <c r="A26" s="16" t="s">
        <v>87</v>
      </c>
      <c r="B26" s="14">
        <v>50000017</v>
      </c>
      <c r="C26" s="31" t="s">
        <v>62</v>
      </c>
      <c r="D26" s="15">
        <v>267949</v>
      </c>
      <c r="E26" s="15">
        <v>267949</v>
      </c>
      <c r="F26" s="15">
        <v>267948.75</v>
      </c>
      <c r="G26" s="15">
        <v>267948.75</v>
      </c>
      <c r="H26" s="60">
        <v>10951.33</v>
      </c>
      <c r="I26" s="20"/>
      <c r="J26" s="20">
        <f t="shared" si="5"/>
        <v>-0.25</v>
      </c>
      <c r="K26" s="51">
        <v>10921</v>
      </c>
      <c r="L26" s="15">
        <v>4221</v>
      </c>
      <c r="M26" s="15"/>
      <c r="N26" s="15">
        <v>0</v>
      </c>
      <c r="O26" s="15">
        <v>5385.66</v>
      </c>
      <c r="P26" s="15"/>
      <c r="Q26" s="15">
        <v>269</v>
      </c>
      <c r="R26" s="15">
        <v>1380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>
        <v>52620</v>
      </c>
      <c r="AM26" s="26">
        <f t="shared" si="3"/>
        <v>331555.41</v>
      </c>
    </row>
    <row r="27" spans="1:39" ht="17.25" customHeight="1">
      <c r="A27" s="16" t="s">
        <v>88</v>
      </c>
      <c r="B27" s="14">
        <v>680200009</v>
      </c>
      <c r="C27" s="31" t="s">
        <v>62</v>
      </c>
      <c r="D27" s="15">
        <v>65406</v>
      </c>
      <c r="E27" s="15">
        <v>65406</v>
      </c>
      <c r="F27" s="15">
        <v>65405.049999999996</v>
      </c>
      <c r="G27" s="15">
        <v>65405.049999999996</v>
      </c>
      <c r="H27" s="60">
        <v>746.41</v>
      </c>
      <c r="I27" s="20"/>
      <c r="J27" s="20">
        <f t="shared" si="5"/>
        <v>-0.9500000000043656</v>
      </c>
      <c r="K27" s="51">
        <v>489</v>
      </c>
      <c r="L27" s="15">
        <v>240</v>
      </c>
      <c r="M27" s="15"/>
      <c r="N27" s="15">
        <v>0</v>
      </c>
      <c r="O27" s="15">
        <v>27213.670000000002</v>
      </c>
      <c r="P27" s="15"/>
      <c r="Q27" s="15">
        <v>0</v>
      </c>
      <c r="R27" s="15">
        <v>40</v>
      </c>
      <c r="S27" s="20"/>
      <c r="T27" s="20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>
        <v>10859.130000000001</v>
      </c>
      <c r="AF27" s="3">
        <v>32</v>
      </c>
      <c r="AG27" s="3"/>
      <c r="AH27" s="3"/>
      <c r="AI27" s="3"/>
      <c r="AJ27" s="3"/>
      <c r="AK27" s="3"/>
      <c r="AL27" s="3">
        <v>3415</v>
      </c>
      <c r="AM27" s="26">
        <f t="shared" si="3"/>
        <v>107204.84999999999</v>
      </c>
    </row>
    <row r="28" spans="1:39" s="21" customFormat="1" ht="18.75" customHeight="1">
      <c r="A28" s="16" t="s">
        <v>89</v>
      </c>
      <c r="B28" s="14">
        <v>760200003</v>
      </c>
      <c r="C28" s="31" t="s">
        <v>61</v>
      </c>
      <c r="D28" s="15">
        <v>110330</v>
      </c>
      <c r="E28" s="15">
        <v>110330</v>
      </c>
      <c r="F28" s="15">
        <v>110423.57</v>
      </c>
      <c r="G28" s="15">
        <v>110329.95000000001</v>
      </c>
      <c r="H28" s="60">
        <v>3022.92</v>
      </c>
      <c r="I28" s="20">
        <f t="shared" si="4"/>
        <v>93.57000000000698</v>
      </c>
      <c r="J28" s="20"/>
      <c r="K28" s="51">
        <v>1252</v>
      </c>
      <c r="L28" s="15">
        <v>3779</v>
      </c>
      <c r="M28" s="15"/>
      <c r="N28" s="15">
        <v>0</v>
      </c>
      <c r="O28" s="15">
        <v>25901.69999999999</v>
      </c>
      <c r="P28" s="15"/>
      <c r="Q28" s="15">
        <v>91</v>
      </c>
      <c r="R28" s="15">
        <v>4932</v>
      </c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>
        <v>11.42</v>
      </c>
      <c r="AF28" s="20">
        <v>0</v>
      </c>
      <c r="AG28" s="20"/>
      <c r="AH28" s="20"/>
      <c r="AI28" s="20"/>
      <c r="AJ28" s="20"/>
      <c r="AK28" s="20"/>
      <c r="AL28" s="20">
        <v>17732</v>
      </c>
      <c r="AM28" s="26">
        <f t="shared" si="3"/>
        <v>162686.07</v>
      </c>
    </row>
    <row r="29" spans="1:39" ht="18.75" customHeight="1">
      <c r="A29" s="16" t="s">
        <v>90</v>
      </c>
      <c r="B29" s="14">
        <v>50064005</v>
      </c>
      <c r="C29" s="31" t="s">
        <v>62</v>
      </c>
      <c r="D29" s="15">
        <v>123987</v>
      </c>
      <c r="E29" s="15">
        <v>123987</v>
      </c>
      <c r="F29" s="15">
        <v>124118.94</v>
      </c>
      <c r="G29" s="15">
        <v>123986.44</v>
      </c>
      <c r="H29" s="60">
        <v>2031.7</v>
      </c>
      <c r="I29" s="20">
        <f t="shared" si="4"/>
        <v>131.94000000000233</v>
      </c>
      <c r="J29" s="20"/>
      <c r="K29" s="51">
        <v>8387</v>
      </c>
      <c r="L29" s="15">
        <v>752</v>
      </c>
      <c r="M29" s="15"/>
      <c r="N29" s="15">
        <v>0</v>
      </c>
      <c r="O29" s="15">
        <v>468.07</v>
      </c>
      <c r="P29" s="15"/>
      <c r="Q29" s="15">
        <v>70</v>
      </c>
      <c r="R29" s="15">
        <v>12</v>
      </c>
      <c r="S29" s="20"/>
      <c r="T29" s="20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>
        <v>16372</v>
      </c>
      <c r="AM29" s="26">
        <f t="shared" si="3"/>
        <v>141590.51</v>
      </c>
    </row>
    <row r="30" spans="1:39" ht="18.75" customHeight="1">
      <c r="A30" s="16" t="s">
        <v>91</v>
      </c>
      <c r="B30" s="14">
        <v>210000043</v>
      </c>
      <c r="C30" s="31" t="s">
        <v>62</v>
      </c>
      <c r="D30" s="15"/>
      <c r="E30" s="15"/>
      <c r="F30" s="15"/>
      <c r="G30" s="15"/>
      <c r="H30" s="15"/>
      <c r="I30" s="20"/>
      <c r="J30" s="20"/>
      <c r="K30" s="51"/>
      <c r="L30" s="15"/>
      <c r="M30" s="15"/>
      <c r="N30" s="15"/>
      <c r="O30" s="15">
        <v>20234.230000000003</v>
      </c>
      <c r="P30" s="15"/>
      <c r="Q30" s="15">
        <v>299</v>
      </c>
      <c r="R30" s="15">
        <v>2656</v>
      </c>
      <c r="S30" s="20"/>
      <c r="T30" s="20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26">
        <f t="shared" si="3"/>
        <v>22890.230000000003</v>
      </c>
    </row>
    <row r="31" spans="1:39" ht="24" customHeight="1">
      <c r="A31" s="16" t="s">
        <v>49</v>
      </c>
      <c r="B31" s="14">
        <v>50064009</v>
      </c>
      <c r="C31" s="31" t="s">
        <v>62</v>
      </c>
      <c r="D31" s="15">
        <v>347866</v>
      </c>
      <c r="E31" s="15">
        <v>347866</v>
      </c>
      <c r="F31" s="15">
        <v>347884.25</v>
      </c>
      <c r="G31" s="15">
        <v>347865.07999999996</v>
      </c>
      <c r="H31" s="60">
        <v>11282.990000000002</v>
      </c>
      <c r="I31" s="20">
        <f t="shared" si="4"/>
        <v>18.25</v>
      </c>
      <c r="J31" s="20"/>
      <c r="K31" s="51">
        <v>11137</v>
      </c>
      <c r="L31" s="15">
        <v>2836</v>
      </c>
      <c r="M31" s="15"/>
      <c r="N31" s="15">
        <v>0</v>
      </c>
      <c r="O31" s="15">
        <v>94122.21</v>
      </c>
      <c r="P31" s="15"/>
      <c r="Q31" s="15">
        <v>1777</v>
      </c>
      <c r="R31" s="15">
        <f>14656+96</f>
        <v>14752</v>
      </c>
      <c r="S31" s="20"/>
      <c r="T31" s="20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>
        <v>57665</v>
      </c>
      <c r="AM31" s="26">
        <f t="shared" si="3"/>
        <v>517240.29</v>
      </c>
    </row>
    <row r="32" spans="1:39" ht="18.75" customHeight="1">
      <c r="A32" s="16" t="s">
        <v>92</v>
      </c>
      <c r="B32" s="14">
        <v>50066201</v>
      </c>
      <c r="C32" s="31" t="s">
        <v>62</v>
      </c>
      <c r="D32" s="15">
        <v>109393</v>
      </c>
      <c r="E32" s="15">
        <v>109393</v>
      </c>
      <c r="F32" s="15">
        <v>109392.21</v>
      </c>
      <c r="G32" s="15">
        <v>109392.20999999999</v>
      </c>
      <c r="H32" s="60">
        <v>1525.37</v>
      </c>
      <c r="I32" s="20"/>
      <c r="J32" s="20">
        <f t="shared" si="5"/>
        <v>-0.7899999999935972</v>
      </c>
      <c r="K32" s="51">
        <v>15530</v>
      </c>
      <c r="L32" s="15">
        <v>172</v>
      </c>
      <c r="M32" s="15"/>
      <c r="N32" s="15">
        <v>0</v>
      </c>
      <c r="O32" s="15"/>
      <c r="P32" s="15"/>
      <c r="Q32" s="15">
        <v>0</v>
      </c>
      <c r="R32" s="15"/>
      <c r="S32" s="20"/>
      <c r="T32" s="20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>
        <v>508</v>
      </c>
      <c r="AM32" s="26">
        <f t="shared" si="3"/>
        <v>110072.20999999999</v>
      </c>
    </row>
    <row r="33" spans="1:39" s="21" customFormat="1" ht="15" customHeight="1">
      <c r="A33" s="16" t="s">
        <v>93</v>
      </c>
      <c r="B33" s="14">
        <v>440800001</v>
      </c>
      <c r="C33" s="31" t="s">
        <v>62</v>
      </c>
      <c r="D33" s="15">
        <v>103526</v>
      </c>
      <c r="E33" s="15">
        <v>103526</v>
      </c>
      <c r="F33" s="15">
        <v>103525.60999999999</v>
      </c>
      <c r="G33" s="15">
        <v>103525.60999999999</v>
      </c>
      <c r="H33" s="60">
        <v>2671.93</v>
      </c>
      <c r="I33" s="20"/>
      <c r="J33" s="20">
        <f t="shared" si="5"/>
        <v>-0.39000000001396984</v>
      </c>
      <c r="K33" s="51">
        <v>5585</v>
      </c>
      <c r="L33" s="15">
        <v>3597</v>
      </c>
      <c r="M33" s="15"/>
      <c r="N33" s="15">
        <v>0</v>
      </c>
      <c r="O33" s="15">
        <v>4.5</v>
      </c>
      <c r="P33" s="15"/>
      <c r="Q33" s="15">
        <v>0</v>
      </c>
      <c r="R33" s="15">
        <v>0</v>
      </c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>
        <v>3.74</v>
      </c>
      <c r="AF33" s="20">
        <v>0</v>
      </c>
      <c r="AG33" s="20"/>
      <c r="AH33" s="20"/>
      <c r="AI33" s="20"/>
      <c r="AJ33" s="20"/>
      <c r="AK33" s="20"/>
      <c r="AL33" s="20">
        <v>12138</v>
      </c>
      <c r="AM33" s="26">
        <f t="shared" si="3"/>
        <v>119268.84999999999</v>
      </c>
    </row>
    <row r="34" spans="1:39" s="11" customFormat="1" ht="13.5">
      <c r="A34" s="37" t="s">
        <v>8</v>
      </c>
      <c r="B34" s="39"/>
      <c r="C34" s="38"/>
      <c r="D34" s="36">
        <f aca="true" t="shared" si="6" ref="D34:AM34">SUM(D35:D79)</f>
        <v>2432952</v>
      </c>
      <c r="E34" s="36">
        <f t="shared" si="6"/>
        <v>2432952</v>
      </c>
      <c r="F34" s="36">
        <f t="shared" si="6"/>
        <v>2429776.6699999995</v>
      </c>
      <c r="G34" s="36">
        <f t="shared" si="6"/>
        <v>2429776.07</v>
      </c>
      <c r="H34" s="54">
        <f>SUM(H35:H79)</f>
        <v>54260.40999999999</v>
      </c>
      <c r="I34" s="36">
        <f t="shared" si="6"/>
        <v>0.5999999999985448</v>
      </c>
      <c r="J34" s="36">
        <f t="shared" si="6"/>
        <v>-3175.930000000035</v>
      </c>
      <c r="K34" s="36">
        <f t="shared" si="6"/>
        <v>120332</v>
      </c>
      <c r="L34" s="36">
        <f t="shared" si="6"/>
        <v>64959</v>
      </c>
      <c r="M34" s="36">
        <f t="shared" si="6"/>
        <v>0</v>
      </c>
      <c r="N34" s="36">
        <f t="shared" si="6"/>
        <v>8</v>
      </c>
      <c r="O34" s="36">
        <f t="shared" si="6"/>
        <v>266131.1299999999</v>
      </c>
      <c r="P34" s="36">
        <f t="shared" si="6"/>
        <v>0</v>
      </c>
      <c r="Q34" s="36">
        <f t="shared" si="6"/>
        <v>9279</v>
      </c>
      <c r="R34" s="36">
        <f t="shared" si="6"/>
        <v>52248</v>
      </c>
      <c r="S34" s="36">
        <f t="shared" si="6"/>
        <v>0</v>
      </c>
      <c r="T34" s="36">
        <f t="shared" si="6"/>
        <v>0</v>
      </c>
      <c r="U34" s="36">
        <f t="shared" si="6"/>
        <v>503805.3300000001</v>
      </c>
      <c r="V34" s="36">
        <f t="shared" si="6"/>
        <v>87450.25</v>
      </c>
      <c r="W34" s="36">
        <f t="shared" si="6"/>
        <v>0</v>
      </c>
      <c r="X34" s="36">
        <f t="shared" si="6"/>
        <v>0</v>
      </c>
      <c r="Y34" s="36">
        <f t="shared" si="6"/>
        <v>0</v>
      </c>
      <c r="Z34" s="36">
        <f t="shared" si="6"/>
        <v>0</v>
      </c>
      <c r="AA34" s="36">
        <f t="shared" si="6"/>
        <v>0</v>
      </c>
      <c r="AB34" s="36">
        <f t="shared" si="6"/>
        <v>0</v>
      </c>
      <c r="AC34" s="36">
        <f t="shared" si="6"/>
        <v>0</v>
      </c>
      <c r="AD34" s="36">
        <f t="shared" si="6"/>
        <v>0</v>
      </c>
      <c r="AE34" s="36">
        <f t="shared" si="6"/>
        <v>1658.4699999999998</v>
      </c>
      <c r="AF34" s="36">
        <f t="shared" si="6"/>
        <v>0</v>
      </c>
      <c r="AG34" s="36">
        <f t="shared" si="6"/>
        <v>0</v>
      </c>
      <c r="AH34" s="36">
        <f t="shared" si="6"/>
        <v>0</v>
      </c>
      <c r="AI34" s="36">
        <f t="shared" si="6"/>
        <v>0</v>
      </c>
      <c r="AJ34" s="36">
        <f t="shared" si="6"/>
        <v>0</v>
      </c>
      <c r="AK34" s="36">
        <f t="shared" si="6"/>
        <v>0</v>
      </c>
      <c r="AL34" s="36">
        <f t="shared" si="6"/>
        <v>328203</v>
      </c>
      <c r="AM34" s="36">
        <f t="shared" si="6"/>
        <v>3734231.2499999995</v>
      </c>
    </row>
    <row r="35" spans="1:39" ht="38.25">
      <c r="A35" s="17" t="s">
        <v>54</v>
      </c>
      <c r="B35" s="5">
        <v>440800015</v>
      </c>
      <c r="C35" s="32" t="s">
        <v>62</v>
      </c>
      <c r="D35" s="18">
        <v>99062</v>
      </c>
      <c r="E35" s="18">
        <v>99062</v>
      </c>
      <c r="F35" s="18">
        <v>99061.8</v>
      </c>
      <c r="G35" s="18">
        <v>99061.79999999999</v>
      </c>
      <c r="H35" s="51">
        <v>2159.76</v>
      </c>
      <c r="I35" s="3"/>
      <c r="J35" s="20">
        <f>F35-E35</f>
        <v>-0.19999999999708962</v>
      </c>
      <c r="K35" s="51">
        <v>0</v>
      </c>
      <c r="L35" s="18">
        <v>1232</v>
      </c>
      <c r="M35" s="18"/>
      <c r="N35" s="18">
        <v>0</v>
      </c>
      <c r="O35" s="18"/>
      <c r="P35" s="18"/>
      <c r="Q35" s="18">
        <v>0</v>
      </c>
      <c r="R35" s="18"/>
      <c r="S35" s="20"/>
      <c r="T35" s="20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>
        <v>452</v>
      </c>
      <c r="AM35" s="26">
        <f aca="true" t="shared" si="7" ref="AM35:AM79">G35+L35+O35+R35+S35+T35+U35+V35+W35+X35+Y35+Z35+AA35+AB35+AC35+AD35+AE35+AF35+AG35+AH35+AI35+AJ35+AL35</f>
        <v>100745.79999999999</v>
      </c>
    </row>
    <row r="36" spans="1:39" ht="18" customHeight="1">
      <c r="A36" s="17" t="s">
        <v>100</v>
      </c>
      <c r="B36" s="5">
        <v>210077412</v>
      </c>
      <c r="C36" s="32" t="s">
        <v>62</v>
      </c>
      <c r="D36" s="18">
        <v>50346</v>
      </c>
      <c r="E36" s="18">
        <v>50346</v>
      </c>
      <c r="F36" s="18">
        <v>50272.34</v>
      </c>
      <c r="G36" s="18">
        <v>50272.34</v>
      </c>
      <c r="H36" s="51">
        <v>279.36</v>
      </c>
      <c r="I36" s="3"/>
      <c r="J36" s="20">
        <f>F36-E36</f>
        <v>-73.66000000000349</v>
      </c>
      <c r="K36" s="51">
        <v>1103</v>
      </c>
      <c r="L36" s="18">
        <v>828</v>
      </c>
      <c r="M36" s="18"/>
      <c r="N36" s="18">
        <v>0</v>
      </c>
      <c r="O36" s="18">
        <v>50390.19999999998</v>
      </c>
      <c r="P36" s="18"/>
      <c r="Q36" s="18">
        <v>1083</v>
      </c>
      <c r="R36" s="18">
        <v>8896</v>
      </c>
      <c r="S36" s="20"/>
      <c r="T36" s="20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>
        <v>40.68</v>
      </c>
      <c r="AF36" s="3">
        <v>0</v>
      </c>
      <c r="AG36" s="3"/>
      <c r="AH36" s="3"/>
      <c r="AI36" s="3"/>
      <c r="AJ36" s="3"/>
      <c r="AK36" s="3"/>
      <c r="AL36" s="3">
        <v>14724</v>
      </c>
      <c r="AM36" s="26">
        <f t="shared" si="7"/>
        <v>125151.21999999997</v>
      </c>
    </row>
    <row r="37" spans="1:39" ht="25.5">
      <c r="A37" s="17" t="s">
        <v>66</v>
      </c>
      <c r="B37" s="5">
        <v>50000031</v>
      </c>
      <c r="C37" s="32" t="s">
        <v>62</v>
      </c>
      <c r="D37" s="18">
        <v>33281</v>
      </c>
      <c r="E37" s="18">
        <v>33281</v>
      </c>
      <c r="F37" s="18">
        <v>33280.86</v>
      </c>
      <c r="G37" s="18">
        <v>33280.86</v>
      </c>
      <c r="H37" s="51">
        <v>3851.2200000000003</v>
      </c>
      <c r="I37" s="3"/>
      <c r="J37" s="20">
        <f>F37-E37</f>
        <v>-0.13999999999941792</v>
      </c>
      <c r="K37" s="51">
        <v>2304</v>
      </c>
      <c r="L37" s="18">
        <v>288</v>
      </c>
      <c r="M37" s="18"/>
      <c r="N37" s="18">
        <v>0</v>
      </c>
      <c r="O37" s="18">
        <v>29619.699999999997</v>
      </c>
      <c r="P37" s="18"/>
      <c r="Q37" s="18">
        <v>418</v>
      </c>
      <c r="R37" s="18">
        <v>6264</v>
      </c>
      <c r="S37" s="20"/>
      <c r="T37" s="20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>
        <v>9808</v>
      </c>
      <c r="AM37" s="26">
        <f t="shared" si="7"/>
        <v>79260.56</v>
      </c>
    </row>
    <row r="38" spans="1:39" ht="25.5">
      <c r="A38" s="17" t="s">
        <v>50</v>
      </c>
      <c r="B38" s="5">
        <v>210077426</v>
      </c>
      <c r="C38" s="32" t="s">
        <v>62</v>
      </c>
      <c r="D38" s="18">
        <v>31612</v>
      </c>
      <c r="E38" s="18">
        <v>31612</v>
      </c>
      <c r="F38" s="18">
        <v>31611.28</v>
      </c>
      <c r="G38" s="18">
        <v>31611.28</v>
      </c>
      <c r="H38" s="51">
        <v>1466.44</v>
      </c>
      <c r="I38" s="3"/>
      <c r="J38" s="20">
        <f>F38-E38</f>
        <v>-0.7200000000011642</v>
      </c>
      <c r="K38" s="51">
        <v>1999</v>
      </c>
      <c r="L38" s="18">
        <v>712</v>
      </c>
      <c r="M38" s="18"/>
      <c r="N38" s="18">
        <v>0</v>
      </c>
      <c r="O38" s="18"/>
      <c r="P38" s="18"/>
      <c r="Q38" s="18">
        <v>0</v>
      </c>
      <c r="R38" s="18"/>
      <c r="S38" s="20"/>
      <c r="T38" s="20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>
        <v>8136</v>
      </c>
      <c r="AM38" s="26">
        <f t="shared" si="7"/>
        <v>40459.28</v>
      </c>
    </row>
    <row r="39" spans="1:39" ht="25.5">
      <c r="A39" s="17" t="s">
        <v>24</v>
      </c>
      <c r="B39" s="5">
        <v>50000005</v>
      </c>
      <c r="C39" s="32" t="s">
        <v>62</v>
      </c>
      <c r="D39" s="18">
        <v>101923</v>
      </c>
      <c r="E39" s="18">
        <v>101923</v>
      </c>
      <c r="F39" s="18">
        <v>101923.14</v>
      </c>
      <c r="G39" s="18">
        <v>101923</v>
      </c>
      <c r="H39" s="51">
        <v>528.76</v>
      </c>
      <c r="I39" s="3">
        <f>F39-E39</f>
        <v>0.13999999999941792</v>
      </c>
      <c r="J39" s="20"/>
      <c r="K39" s="51">
        <v>0</v>
      </c>
      <c r="L39" s="18">
        <v>328</v>
      </c>
      <c r="M39" s="18"/>
      <c r="N39" s="18">
        <v>0</v>
      </c>
      <c r="O39" s="18"/>
      <c r="P39" s="18"/>
      <c r="Q39" s="18">
        <v>0</v>
      </c>
      <c r="R39" s="18"/>
      <c r="S39" s="20"/>
      <c r="T39" s="20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>
        <v>13684</v>
      </c>
      <c r="AM39" s="26">
        <f t="shared" si="7"/>
        <v>115935</v>
      </c>
    </row>
    <row r="40" spans="1:39" ht="25.5">
      <c r="A40" s="17" t="s">
        <v>67</v>
      </c>
      <c r="B40" s="5">
        <v>50077481</v>
      </c>
      <c r="C40" s="32" t="s">
        <v>62</v>
      </c>
      <c r="D40" s="18">
        <v>6749</v>
      </c>
      <c r="E40" s="18">
        <v>6749</v>
      </c>
      <c r="F40" s="18">
        <v>6671.02</v>
      </c>
      <c r="G40" s="18">
        <v>6671.02</v>
      </c>
      <c r="H40" s="51">
        <v>0</v>
      </c>
      <c r="I40" s="3"/>
      <c r="J40" s="20">
        <f aca="true" t="shared" si="8" ref="J40:J79">F40-E40</f>
        <v>-77.97999999999956</v>
      </c>
      <c r="K40" s="51">
        <v>816</v>
      </c>
      <c r="L40" s="18">
        <v>4</v>
      </c>
      <c r="M40" s="18"/>
      <c r="N40" s="18">
        <v>0</v>
      </c>
      <c r="O40" s="18"/>
      <c r="P40" s="18"/>
      <c r="Q40" s="18">
        <v>0</v>
      </c>
      <c r="R40" s="18"/>
      <c r="S40" s="20"/>
      <c r="T40" s="20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>
        <v>1392</v>
      </c>
      <c r="AM40" s="26">
        <f t="shared" si="7"/>
        <v>8067.02</v>
      </c>
    </row>
    <row r="41" spans="1:39" ht="12.75">
      <c r="A41" s="17" t="s">
        <v>25</v>
      </c>
      <c r="B41" s="5">
        <v>50077476</v>
      </c>
      <c r="C41" s="32" t="s">
        <v>62</v>
      </c>
      <c r="D41" s="18">
        <v>198619</v>
      </c>
      <c r="E41" s="18">
        <v>198619</v>
      </c>
      <c r="F41" s="18">
        <v>198618.04</v>
      </c>
      <c r="G41" s="18">
        <v>198618.03999999998</v>
      </c>
      <c r="H41" s="51">
        <v>2043.52</v>
      </c>
      <c r="I41" s="3"/>
      <c r="J41" s="20">
        <f t="shared" si="8"/>
        <v>-0.9599999999918509</v>
      </c>
      <c r="K41" s="51">
        <v>20825</v>
      </c>
      <c r="L41" s="18">
        <v>14924</v>
      </c>
      <c r="M41" s="18"/>
      <c r="N41" s="18">
        <v>0</v>
      </c>
      <c r="O41" s="18">
        <v>12956.67</v>
      </c>
      <c r="P41" s="18"/>
      <c r="Q41" s="18">
        <v>989</v>
      </c>
      <c r="R41" s="18">
        <v>3524</v>
      </c>
      <c r="S41" s="20"/>
      <c r="T41" s="20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>
        <v>16</v>
      </c>
      <c r="AM41" s="26">
        <f t="shared" si="7"/>
        <v>230038.71</v>
      </c>
    </row>
    <row r="42" spans="1:39" ht="25.5">
      <c r="A42" s="17" t="s">
        <v>26</v>
      </c>
      <c r="B42" s="5">
        <v>210077429</v>
      </c>
      <c r="C42" s="32" t="s">
        <v>62</v>
      </c>
      <c r="D42" s="18">
        <v>47060</v>
      </c>
      <c r="E42" s="18">
        <v>47060</v>
      </c>
      <c r="F42" s="18">
        <v>46920.87</v>
      </c>
      <c r="G42" s="18">
        <v>46920.869999999995</v>
      </c>
      <c r="H42" s="51">
        <v>1708.2399999999998</v>
      </c>
      <c r="I42" s="3"/>
      <c r="J42" s="20">
        <f t="shared" si="8"/>
        <v>-139.12999999999738</v>
      </c>
      <c r="K42" s="51">
        <v>0</v>
      </c>
      <c r="L42" s="18">
        <v>1076</v>
      </c>
      <c r="M42" s="18"/>
      <c r="N42" s="18">
        <v>0</v>
      </c>
      <c r="O42" s="18">
        <v>2298.7700000000004</v>
      </c>
      <c r="P42" s="18"/>
      <c r="Q42" s="18">
        <v>94</v>
      </c>
      <c r="R42" s="18">
        <v>652</v>
      </c>
      <c r="S42" s="20"/>
      <c r="T42" s="20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>
        <v>5256</v>
      </c>
      <c r="AM42" s="26">
        <f t="shared" si="7"/>
        <v>56203.64</v>
      </c>
    </row>
    <row r="43" spans="1:39" ht="25.5">
      <c r="A43" s="17" t="s">
        <v>27</v>
      </c>
      <c r="B43" s="5">
        <v>210077430</v>
      </c>
      <c r="C43" s="32" t="s">
        <v>62</v>
      </c>
      <c r="D43" s="18">
        <v>67254</v>
      </c>
      <c r="E43" s="18">
        <v>67254</v>
      </c>
      <c r="F43" s="18">
        <v>67253.76</v>
      </c>
      <c r="G43" s="18">
        <v>67253.76000000001</v>
      </c>
      <c r="H43" s="51">
        <v>1335.3600000000001</v>
      </c>
      <c r="I43" s="3"/>
      <c r="J43" s="20">
        <f t="shared" si="8"/>
        <v>-0.2400000000052387</v>
      </c>
      <c r="K43" s="51">
        <v>0</v>
      </c>
      <c r="L43" s="18">
        <v>2112</v>
      </c>
      <c r="M43" s="18"/>
      <c r="N43" s="18">
        <v>0</v>
      </c>
      <c r="O43" s="18">
        <v>4323.59</v>
      </c>
      <c r="P43" s="18"/>
      <c r="Q43" s="18">
        <v>312</v>
      </c>
      <c r="R43" s="18">
        <v>1188</v>
      </c>
      <c r="S43" s="20"/>
      <c r="T43" s="20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>
        <v>4816</v>
      </c>
      <c r="AM43" s="26">
        <f t="shared" si="7"/>
        <v>79693.35</v>
      </c>
    </row>
    <row r="44" spans="1:39" ht="29.25" customHeight="1">
      <c r="A44" s="17" t="s">
        <v>28</v>
      </c>
      <c r="B44" s="5">
        <v>50077442</v>
      </c>
      <c r="C44" s="32" t="s">
        <v>62</v>
      </c>
      <c r="D44" s="18"/>
      <c r="E44" s="18"/>
      <c r="F44" s="18"/>
      <c r="G44" s="18"/>
      <c r="H44" s="51"/>
      <c r="I44" s="3"/>
      <c r="J44" s="20">
        <f t="shared" si="8"/>
        <v>0</v>
      </c>
      <c r="K44" s="51"/>
      <c r="L44" s="18"/>
      <c r="M44" s="18"/>
      <c r="N44" s="18"/>
      <c r="O44" s="18">
        <v>5075.089999999999</v>
      </c>
      <c r="P44" s="18"/>
      <c r="Q44" s="18">
        <v>233</v>
      </c>
      <c r="R44" s="18">
        <v>780</v>
      </c>
      <c r="S44" s="20"/>
      <c r="T44" s="20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26">
        <f t="shared" si="7"/>
        <v>5855.089999999999</v>
      </c>
    </row>
    <row r="45" spans="1:39" ht="30" customHeight="1">
      <c r="A45" s="17" t="s">
        <v>101</v>
      </c>
      <c r="B45" s="5">
        <v>50077478</v>
      </c>
      <c r="C45" s="32" t="s">
        <v>62</v>
      </c>
      <c r="D45" s="18">
        <v>81406</v>
      </c>
      <c r="E45" s="18">
        <v>81406</v>
      </c>
      <c r="F45" s="18">
        <v>81405.85</v>
      </c>
      <c r="G45" s="18">
        <v>81405.84999999999</v>
      </c>
      <c r="H45" s="51">
        <v>1605.55</v>
      </c>
      <c r="I45" s="3"/>
      <c r="J45" s="20">
        <f t="shared" si="8"/>
        <v>-0.14999999999417923</v>
      </c>
      <c r="K45" s="51">
        <v>4969</v>
      </c>
      <c r="L45" s="18">
        <v>10648</v>
      </c>
      <c r="M45" s="18"/>
      <c r="N45" s="18">
        <v>0</v>
      </c>
      <c r="O45" s="18">
        <v>11281.14</v>
      </c>
      <c r="P45" s="18"/>
      <c r="Q45" s="18">
        <v>899</v>
      </c>
      <c r="R45" s="18">
        <v>2936</v>
      </c>
      <c r="S45" s="20"/>
      <c r="T45" s="20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>
        <v>532</v>
      </c>
      <c r="AM45" s="26">
        <f t="shared" si="7"/>
        <v>106802.98999999999</v>
      </c>
    </row>
    <row r="46" spans="1:39" ht="25.5">
      <c r="A46" s="17" t="s">
        <v>29</v>
      </c>
      <c r="B46" s="5">
        <v>50000018</v>
      </c>
      <c r="C46" s="32" t="s">
        <v>62</v>
      </c>
      <c r="D46" s="18">
        <v>261728</v>
      </c>
      <c r="E46" s="18">
        <v>261728</v>
      </c>
      <c r="F46" s="18">
        <v>261727.52999999997</v>
      </c>
      <c r="G46" s="18">
        <v>261727.53000000003</v>
      </c>
      <c r="H46" s="51">
        <v>0</v>
      </c>
      <c r="I46" s="3"/>
      <c r="J46" s="20">
        <f t="shared" si="8"/>
        <v>-0.470000000030268</v>
      </c>
      <c r="K46" s="51">
        <v>0</v>
      </c>
      <c r="L46" s="3">
        <v>1108</v>
      </c>
      <c r="M46" s="3"/>
      <c r="N46" s="18">
        <v>0</v>
      </c>
      <c r="O46" s="18"/>
      <c r="P46" s="18"/>
      <c r="Q46" s="18">
        <v>0</v>
      </c>
      <c r="R46" s="18"/>
      <c r="S46" s="20"/>
      <c r="T46" s="20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>
        <v>1612</v>
      </c>
      <c r="AM46" s="26">
        <f t="shared" si="7"/>
        <v>264447.53</v>
      </c>
    </row>
    <row r="47" spans="1:39" ht="25.5">
      <c r="A47" s="17" t="s">
        <v>75</v>
      </c>
      <c r="B47" s="5">
        <v>210000053</v>
      </c>
      <c r="C47" s="32" t="s">
        <v>62</v>
      </c>
      <c r="D47" s="18">
        <v>0</v>
      </c>
      <c r="E47" s="18">
        <v>0</v>
      </c>
      <c r="F47" s="18">
        <v>0</v>
      </c>
      <c r="G47" s="18">
        <v>0</v>
      </c>
      <c r="H47" s="51">
        <v>0</v>
      </c>
      <c r="I47" s="3"/>
      <c r="J47" s="20">
        <f t="shared" si="8"/>
        <v>0</v>
      </c>
      <c r="K47" s="51">
        <v>0</v>
      </c>
      <c r="L47" s="18">
        <v>0</v>
      </c>
      <c r="M47" s="18"/>
      <c r="N47" s="18">
        <v>0</v>
      </c>
      <c r="O47" s="18"/>
      <c r="P47" s="18"/>
      <c r="Q47" s="18">
        <v>0</v>
      </c>
      <c r="R47" s="18"/>
      <c r="S47" s="20"/>
      <c r="T47" s="20"/>
      <c r="U47" s="3">
        <v>91052.77000000002</v>
      </c>
      <c r="V47" s="3">
        <v>11580</v>
      </c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>
        <v>0</v>
      </c>
      <c r="AM47" s="26">
        <f t="shared" si="7"/>
        <v>102632.77000000002</v>
      </c>
    </row>
    <row r="48" spans="1:39" ht="25.5">
      <c r="A48" s="17" t="s">
        <v>30</v>
      </c>
      <c r="B48" s="5">
        <v>760200025</v>
      </c>
      <c r="C48" s="32" t="s">
        <v>62</v>
      </c>
      <c r="D48" s="18">
        <v>57267</v>
      </c>
      <c r="E48" s="18">
        <v>57267</v>
      </c>
      <c r="F48" s="18">
        <v>57266.74</v>
      </c>
      <c r="G48" s="18">
        <v>57266.74</v>
      </c>
      <c r="H48" s="51">
        <v>1686.3600000000001</v>
      </c>
      <c r="I48" s="3"/>
      <c r="J48" s="20">
        <f t="shared" si="8"/>
        <v>-0.26000000000203727</v>
      </c>
      <c r="K48" s="51">
        <v>0</v>
      </c>
      <c r="L48" s="18">
        <v>1716</v>
      </c>
      <c r="M48" s="18"/>
      <c r="N48" s="18">
        <v>0</v>
      </c>
      <c r="O48" s="18"/>
      <c r="P48" s="18"/>
      <c r="Q48" s="18">
        <v>0</v>
      </c>
      <c r="R48" s="18"/>
      <c r="S48" s="20"/>
      <c r="T48" s="20"/>
      <c r="U48" s="3">
        <v>77462.1</v>
      </c>
      <c r="V48" s="3">
        <v>14616</v>
      </c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>
        <v>12936</v>
      </c>
      <c r="AM48" s="26">
        <f t="shared" si="7"/>
        <v>163996.84</v>
      </c>
    </row>
    <row r="49" spans="1:39" ht="25.5">
      <c r="A49" s="17" t="s">
        <v>31</v>
      </c>
      <c r="B49" s="5">
        <v>681000007</v>
      </c>
      <c r="C49" s="32" t="s">
        <v>62</v>
      </c>
      <c r="D49" s="18">
        <v>23231</v>
      </c>
      <c r="E49" s="18">
        <v>23231</v>
      </c>
      <c r="F49" s="18">
        <v>23230.02</v>
      </c>
      <c r="G49" s="18">
        <v>23230.02</v>
      </c>
      <c r="H49" s="51">
        <v>0</v>
      </c>
      <c r="I49" s="3"/>
      <c r="J49" s="20">
        <f t="shared" si="8"/>
        <v>-0.9799999999995634</v>
      </c>
      <c r="K49" s="51">
        <v>2324</v>
      </c>
      <c r="L49" s="18">
        <v>920</v>
      </c>
      <c r="M49" s="18"/>
      <c r="N49" s="18">
        <v>0</v>
      </c>
      <c r="O49" s="18"/>
      <c r="P49" s="18"/>
      <c r="Q49" s="18">
        <v>0</v>
      </c>
      <c r="R49" s="18"/>
      <c r="S49" s="20"/>
      <c r="T49" s="20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>
        <v>7284</v>
      </c>
      <c r="AM49" s="26">
        <f t="shared" si="7"/>
        <v>31434.02</v>
      </c>
    </row>
    <row r="50" spans="1:39" ht="25.5">
      <c r="A50" s="17" t="s">
        <v>32</v>
      </c>
      <c r="B50" s="5">
        <v>50077482</v>
      </c>
      <c r="C50" s="32" t="s">
        <v>62</v>
      </c>
      <c r="D50" s="18">
        <v>13147</v>
      </c>
      <c r="E50" s="18">
        <v>13147</v>
      </c>
      <c r="F50" s="18">
        <v>13033.39</v>
      </c>
      <c r="G50" s="18">
        <v>13033.39</v>
      </c>
      <c r="H50" s="51">
        <v>259.15999999999997</v>
      </c>
      <c r="I50" s="3"/>
      <c r="J50" s="20">
        <f t="shared" si="8"/>
        <v>-113.61000000000058</v>
      </c>
      <c r="K50" s="51">
        <v>832</v>
      </c>
      <c r="L50" s="18">
        <v>128</v>
      </c>
      <c r="M50" s="18"/>
      <c r="N50" s="18">
        <v>0</v>
      </c>
      <c r="O50" s="18"/>
      <c r="P50" s="18"/>
      <c r="Q50" s="18">
        <v>0</v>
      </c>
      <c r="R50" s="18"/>
      <c r="S50" s="20"/>
      <c r="T50" s="20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>
        <v>1548</v>
      </c>
      <c r="AM50" s="26">
        <f t="shared" si="7"/>
        <v>14709.39</v>
      </c>
    </row>
    <row r="51" spans="1:39" ht="25.5">
      <c r="A51" s="17" t="s">
        <v>33</v>
      </c>
      <c r="B51" s="5">
        <v>210077422</v>
      </c>
      <c r="C51" s="32" t="s">
        <v>62</v>
      </c>
      <c r="D51" s="18">
        <v>14222</v>
      </c>
      <c r="E51" s="18">
        <v>14222</v>
      </c>
      <c r="F51" s="18">
        <v>14221.27</v>
      </c>
      <c r="G51" s="18">
        <v>14221.27</v>
      </c>
      <c r="H51" s="51">
        <v>1109.11</v>
      </c>
      <c r="I51" s="3"/>
      <c r="J51" s="20">
        <f t="shared" si="8"/>
        <v>-0.7299999999995634</v>
      </c>
      <c r="K51" s="51">
        <v>1452</v>
      </c>
      <c r="L51" s="18">
        <v>188</v>
      </c>
      <c r="M51" s="18"/>
      <c r="N51" s="18">
        <v>0</v>
      </c>
      <c r="O51" s="18">
        <v>13073.740000000002</v>
      </c>
      <c r="P51" s="18"/>
      <c r="Q51" s="18">
        <v>344</v>
      </c>
      <c r="R51" s="18">
        <v>2336</v>
      </c>
      <c r="S51" s="20"/>
      <c r="T51" s="20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>
        <v>3956</v>
      </c>
      <c r="AM51" s="26">
        <f t="shared" si="7"/>
        <v>33775.01</v>
      </c>
    </row>
    <row r="52" spans="1:39" ht="18.75" customHeight="1">
      <c r="A52" s="17" t="s">
        <v>102</v>
      </c>
      <c r="B52" s="5">
        <v>50000020</v>
      </c>
      <c r="C52" s="32" t="s">
        <v>62</v>
      </c>
      <c r="D52" s="18">
        <v>169332</v>
      </c>
      <c r="E52" s="18">
        <v>169332</v>
      </c>
      <c r="F52" s="18">
        <v>169331.44</v>
      </c>
      <c r="G52" s="18">
        <v>169331.44</v>
      </c>
      <c r="H52" s="51">
        <v>2868.24</v>
      </c>
      <c r="I52" s="3"/>
      <c r="J52" s="20">
        <f t="shared" si="8"/>
        <v>-0.5599999999976717</v>
      </c>
      <c r="K52" s="51">
        <v>25903</v>
      </c>
      <c r="L52" s="18">
        <v>1171</v>
      </c>
      <c r="M52" s="18"/>
      <c r="N52" s="18">
        <v>0</v>
      </c>
      <c r="O52" s="18">
        <v>5585.21</v>
      </c>
      <c r="P52" s="18"/>
      <c r="Q52" s="18">
        <v>140</v>
      </c>
      <c r="R52" s="18">
        <v>884</v>
      </c>
      <c r="S52" s="20"/>
      <c r="T52" s="20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>
        <v>1606.3699999999997</v>
      </c>
      <c r="AF52" s="3">
        <v>0</v>
      </c>
      <c r="AG52" s="3"/>
      <c r="AH52" s="3"/>
      <c r="AI52" s="3"/>
      <c r="AJ52" s="3"/>
      <c r="AK52" s="3"/>
      <c r="AL52" s="3">
        <v>25211</v>
      </c>
      <c r="AM52" s="26">
        <f t="shared" si="7"/>
        <v>203789.02</v>
      </c>
    </row>
    <row r="53" spans="1:39" ht="25.5">
      <c r="A53" s="17" t="s">
        <v>51</v>
      </c>
      <c r="B53" s="5">
        <v>50000034</v>
      </c>
      <c r="C53" s="32" t="s">
        <v>62</v>
      </c>
      <c r="D53" s="18">
        <v>8404</v>
      </c>
      <c r="E53" s="18">
        <v>8404</v>
      </c>
      <c r="F53" s="18">
        <v>8362.31</v>
      </c>
      <c r="G53" s="18">
        <v>8362.31</v>
      </c>
      <c r="H53" s="51">
        <v>1202.92</v>
      </c>
      <c r="I53" s="3"/>
      <c r="J53" s="20">
        <f t="shared" si="8"/>
        <v>-41.69000000000051</v>
      </c>
      <c r="K53" s="51">
        <v>807</v>
      </c>
      <c r="L53" s="18">
        <v>40</v>
      </c>
      <c r="M53" s="18"/>
      <c r="N53" s="18">
        <v>0</v>
      </c>
      <c r="O53" s="18">
        <v>14059.929999999998</v>
      </c>
      <c r="P53" s="18"/>
      <c r="Q53" s="18">
        <v>11</v>
      </c>
      <c r="R53" s="18">
        <v>2864</v>
      </c>
      <c r="S53" s="20"/>
      <c r="T53" s="20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>
        <v>2396</v>
      </c>
      <c r="AM53" s="26">
        <f t="shared" si="7"/>
        <v>27722.239999999998</v>
      </c>
    </row>
    <row r="54" spans="1:39" ht="17.25" customHeight="1">
      <c r="A54" s="17" t="s">
        <v>34</v>
      </c>
      <c r="B54" s="5">
        <v>760200020</v>
      </c>
      <c r="C54" s="32" t="s">
        <v>62</v>
      </c>
      <c r="D54" s="18">
        <v>68023</v>
      </c>
      <c r="E54" s="18">
        <v>68023</v>
      </c>
      <c r="F54" s="18">
        <v>68022.71</v>
      </c>
      <c r="G54" s="18">
        <v>68022.71</v>
      </c>
      <c r="H54" s="51">
        <v>220.72</v>
      </c>
      <c r="I54" s="3"/>
      <c r="J54" s="20">
        <f t="shared" si="8"/>
        <v>-0.28999999999359716</v>
      </c>
      <c r="K54" s="51">
        <v>16857</v>
      </c>
      <c r="L54" s="18">
        <v>2132</v>
      </c>
      <c r="M54" s="18"/>
      <c r="N54" s="18">
        <v>0</v>
      </c>
      <c r="O54" s="18"/>
      <c r="P54" s="18"/>
      <c r="Q54" s="18">
        <v>0</v>
      </c>
      <c r="R54" s="18"/>
      <c r="S54" s="20"/>
      <c r="T54" s="20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>
        <v>10632</v>
      </c>
      <c r="AM54" s="26">
        <f t="shared" si="7"/>
        <v>80786.71</v>
      </c>
    </row>
    <row r="55" spans="1:39" ht="17.25" customHeight="1">
      <c r="A55" s="17" t="s">
        <v>11</v>
      </c>
      <c r="B55" s="5">
        <v>601000010</v>
      </c>
      <c r="C55" s="32" t="s">
        <v>62</v>
      </c>
      <c r="D55" s="18">
        <v>33062</v>
      </c>
      <c r="E55" s="18">
        <v>33062</v>
      </c>
      <c r="F55" s="18">
        <v>33061.8</v>
      </c>
      <c r="G55" s="18">
        <v>33061.8</v>
      </c>
      <c r="H55" s="51">
        <v>1094.4</v>
      </c>
      <c r="I55" s="3"/>
      <c r="J55" s="20">
        <f t="shared" si="8"/>
        <v>-0.19999999999708962</v>
      </c>
      <c r="K55" s="51">
        <v>1749</v>
      </c>
      <c r="L55" s="18">
        <v>1236</v>
      </c>
      <c r="M55" s="18"/>
      <c r="N55" s="18">
        <v>0</v>
      </c>
      <c r="O55" s="18"/>
      <c r="P55" s="18"/>
      <c r="Q55" s="18">
        <v>0</v>
      </c>
      <c r="R55" s="18"/>
      <c r="S55" s="20"/>
      <c r="T55" s="20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>
        <v>7920</v>
      </c>
      <c r="AM55" s="26">
        <f t="shared" si="7"/>
        <v>42217.8</v>
      </c>
    </row>
    <row r="56" spans="1:39" ht="25.5">
      <c r="A56" s="17" t="s">
        <v>35</v>
      </c>
      <c r="B56" s="5">
        <v>440800009</v>
      </c>
      <c r="C56" s="32" t="s">
        <v>62</v>
      </c>
      <c r="D56" s="18">
        <v>70981</v>
      </c>
      <c r="E56" s="18">
        <v>70981</v>
      </c>
      <c r="F56" s="18">
        <v>70980.26999999999</v>
      </c>
      <c r="G56" s="18">
        <v>70980.26999999999</v>
      </c>
      <c r="H56" s="51">
        <v>4755.52</v>
      </c>
      <c r="I56" s="3"/>
      <c r="J56" s="20">
        <f t="shared" si="8"/>
        <v>-0.7300000000104774</v>
      </c>
      <c r="K56" s="51">
        <v>6674</v>
      </c>
      <c r="L56" s="18">
        <v>492</v>
      </c>
      <c r="M56" s="18"/>
      <c r="N56" s="18">
        <v>0</v>
      </c>
      <c r="O56" s="18">
        <v>43397.47999999999</v>
      </c>
      <c r="P56" s="18"/>
      <c r="Q56" s="18">
        <v>343</v>
      </c>
      <c r="R56" s="18">
        <v>7776</v>
      </c>
      <c r="S56" s="20"/>
      <c r="T56" s="20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>
        <v>11.42</v>
      </c>
      <c r="AF56" s="3">
        <v>0</v>
      </c>
      <c r="AG56" s="3"/>
      <c r="AH56" s="3"/>
      <c r="AI56" s="3"/>
      <c r="AJ56" s="3"/>
      <c r="AK56" s="3"/>
      <c r="AL56" s="3">
        <v>18084</v>
      </c>
      <c r="AM56" s="26">
        <f t="shared" si="7"/>
        <v>140741.16999999998</v>
      </c>
    </row>
    <row r="57" spans="1:39" ht="25.5">
      <c r="A57" s="17" t="s">
        <v>52</v>
      </c>
      <c r="B57" s="5">
        <v>50000035</v>
      </c>
      <c r="C57" s="32" t="s">
        <v>62</v>
      </c>
      <c r="D57" s="18">
        <v>3620</v>
      </c>
      <c r="E57" s="18">
        <v>3620</v>
      </c>
      <c r="F57" s="18">
        <v>996.49</v>
      </c>
      <c r="G57" s="18">
        <v>996.49</v>
      </c>
      <c r="H57" s="51">
        <v>0</v>
      </c>
      <c r="I57" s="3"/>
      <c r="J57" s="20">
        <f t="shared" si="8"/>
        <v>-2623.51</v>
      </c>
      <c r="K57" s="51">
        <v>873</v>
      </c>
      <c r="L57" s="18"/>
      <c r="M57" s="18"/>
      <c r="N57" s="18"/>
      <c r="O57" s="18">
        <v>2023.9</v>
      </c>
      <c r="P57" s="18"/>
      <c r="Q57" s="18">
        <v>750</v>
      </c>
      <c r="R57" s="18">
        <v>184</v>
      </c>
      <c r="S57" s="20"/>
      <c r="T57" s="20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>
        <v>44</v>
      </c>
      <c r="AM57" s="26">
        <f t="shared" si="7"/>
        <v>3248.3900000000003</v>
      </c>
    </row>
    <row r="58" spans="1:39" ht="25.5">
      <c r="A58" s="17" t="s">
        <v>36</v>
      </c>
      <c r="B58" s="5">
        <v>210077421</v>
      </c>
      <c r="C58" s="32" t="s">
        <v>62</v>
      </c>
      <c r="D58" s="18">
        <v>28978</v>
      </c>
      <c r="E58" s="18">
        <v>28978</v>
      </c>
      <c r="F58" s="18">
        <v>28917.14</v>
      </c>
      <c r="G58" s="18">
        <v>28917.14</v>
      </c>
      <c r="H58" s="51">
        <v>978.8399999999999</v>
      </c>
      <c r="I58" s="3"/>
      <c r="J58" s="20">
        <f t="shared" si="8"/>
        <v>-60.86000000000058</v>
      </c>
      <c r="K58" s="51">
        <v>1565</v>
      </c>
      <c r="L58" s="18">
        <v>384</v>
      </c>
      <c r="M58" s="18"/>
      <c r="N58" s="18">
        <v>0</v>
      </c>
      <c r="O58" s="18"/>
      <c r="P58" s="18"/>
      <c r="Q58" s="18">
        <v>0</v>
      </c>
      <c r="R58" s="18"/>
      <c r="S58" s="20"/>
      <c r="T58" s="20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>
        <v>5384</v>
      </c>
      <c r="AM58" s="26">
        <f t="shared" si="7"/>
        <v>34685.14</v>
      </c>
    </row>
    <row r="59" spans="1:39" ht="25.5">
      <c r="A59" s="17" t="s">
        <v>37</v>
      </c>
      <c r="B59" s="5">
        <v>210000007</v>
      </c>
      <c r="C59" s="32" t="s">
        <v>62</v>
      </c>
      <c r="D59" s="18">
        <v>0</v>
      </c>
      <c r="E59" s="18">
        <v>0</v>
      </c>
      <c r="F59" s="18">
        <v>0</v>
      </c>
      <c r="G59" s="18">
        <v>0</v>
      </c>
      <c r="H59" s="51">
        <v>0</v>
      </c>
      <c r="I59" s="3">
        <f>F59-E59</f>
        <v>0</v>
      </c>
      <c r="J59" s="20">
        <f t="shared" si="8"/>
        <v>0</v>
      </c>
      <c r="K59" s="51">
        <v>0</v>
      </c>
      <c r="L59" s="18">
        <v>0</v>
      </c>
      <c r="M59" s="18"/>
      <c r="N59" s="18">
        <v>0</v>
      </c>
      <c r="O59" s="18"/>
      <c r="P59" s="18"/>
      <c r="Q59" s="18">
        <v>0</v>
      </c>
      <c r="R59" s="18"/>
      <c r="S59" s="20"/>
      <c r="T59" s="20"/>
      <c r="U59" s="3">
        <v>60961.81000000001</v>
      </c>
      <c r="V59" s="3">
        <v>11468</v>
      </c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>
        <v>0</v>
      </c>
      <c r="AM59" s="26">
        <f t="shared" si="7"/>
        <v>72429.81000000001</v>
      </c>
    </row>
    <row r="60" spans="1:39" ht="25.5">
      <c r="A60" s="17" t="s">
        <v>38</v>
      </c>
      <c r="B60" s="5">
        <v>210000008</v>
      </c>
      <c r="C60" s="32" t="s">
        <v>62</v>
      </c>
      <c r="D60" s="18">
        <v>98131</v>
      </c>
      <c r="E60" s="18">
        <v>98131</v>
      </c>
      <c r="F60" s="18">
        <v>98130.89</v>
      </c>
      <c r="G60" s="18">
        <v>98130.89</v>
      </c>
      <c r="H60" s="51">
        <v>2227.63</v>
      </c>
      <c r="I60" s="3"/>
      <c r="J60" s="20">
        <f t="shared" si="8"/>
        <v>-0.11000000000058208</v>
      </c>
      <c r="K60" s="51">
        <v>0</v>
      </c>
      <c r="L60" s="18">
        <v>1248</v>
      </c>
      <c r="M60" s="18"/>
      <c r="N60" s="18">
        <v>0</v>
      </c>
      <c r="O60" s="18"/>
      <c r="P60" s="18"/>
      <c r="Q60" s="18">
        <v>0</v>
      </c>
      <c r="R60" s="18"/>
      <c r="S60" s="20"/>
      <c r="T60" s="20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>
        <v>27304</v>
      </c>
      <c r="AM60" s="26">
        <f t="shared" si="7"/>
        <v>126682.89</v>
      </c>
    </row>
    <row r="61" spans="1:39" ht="25.5">
      <c r="A61" s="17" t="s">
        <v>68</v>
      </c>
      <c r="B61" s="5">
        <v>761200014</v>
      </c>
      <c r="C61" s="32" t="s">
        <v>62</v>
      </c>
      <c r="D61" s="18">
        <v>0</v>
      </c>
      <c r="E61" s="18">
        <v>0</v>
      </c>
      <c r="F61" s="18">
        <v>0</v>
      </c>
      <c r="G61" s="18">
        <v>0</v>
      </c>
      <c r="H61" s="51">
        <v>0</v>
      </c>
      <c r="I61" s="3">
        <f>F61-E61</f>
        <v>0</v>
      </c>
      <c r="J61" s="20">
        <f t="shared" si="8"/>
        <v>0</v>
      </c>
      <c r="K61" s="51"/>
      <c r="L61" s="3">
        <v>0</v>
      </c>
      <c r="M61" s="3"/>
      <c r="N61" s="18">
        <v>0</v>
      </c>
      <c r="O61" s="18"/>
      <c r="P61" s="18"/>
      <c r="Q61" s="18">
        <v>0</v>
      </c>
      <c r="R61" s="18"/>
      <c r="S61" s="20"/>
      <c r="T61" s="20"/>
      <c r="U61" s="3">
        <v>60961.81000000001</v>
      </c>
      <c r="V61" s="3">
        <v>10620</v>
      </c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>
        <v>0</v>
      </c>
      <c r="AM61" s="26">
        <f t="shared" si="7"/>
        <v>71581.81000000001</v>
      </c>
    </row>
    <row r="62" spans="1:39" ht="25.5">
      <c r="A62" s="17" t="s">
        <v>39</v>
      </c>
      <c r="B62" s="5">
        <v>601000008</v>
      </c>
      <c r="C62" s="32" t="s">
        <v>62</v>
      </c>
      <c r="D62" s="18">
        <v>43532</v>
      </c>
      <c r="E62" s="18">
        <v>43532</v>
      </c>
      <c r="F62" s="18">
        <v>43531.6</v>
      </c>
      <c r="G62" s="18">
        <v>43531.6</v>
      </c>
      <c r="H62" s="51">
        <v>1522.1599999999999</v>
      </c>
      <c r="I62" s="3"/>
      <c r="J62" s="20">
        <f t="shared" si="8"/>
        <v>-0.4000000000014552</v>
      </c>
      <c r="K62" s="51">
        <v>2522</v>
      </c>
      <c r="L62" s="18">
        <v>1788</v>
      </c>
      <c r="M62" s="18"/>
      <c r="N62" s="18">
        <v>0</v>
      </c>
      <c r="O62" s="18">
        <v>1391.9799999999998</v>
      </c>
      <c r="P62" s="18"/>
      <c r="Q62" s="18">
        <v>63</v>
      </c>
      <c r="R62" s="18">
        <v>396</v>
      </c>
      <c r="S62" s="20"/>
      <c r="T62" s="20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>
        <v>8148</v>
      </c>
      <c r="AM62" s="26">
        <f t="shared" si="7"/>
        <v>55255.58</v>
      </c>
    </row>
    <row r="63" spans="1:39" ht="25.5">
      <c r="A63" s="17" t="s">
        <v>12</v>
      </c>
      <c r="B63" s="5">
        <v>210077431</v>
      </c>
      <c r="C63" s="32" t="s">
        <v>62</v>
      </c>
      <c r="D63" s="18">
        <v>29659</v>
      </c>
      <c r="E63" s="18">
        <v>29659</v>
      </c>
      <c r="F63" s="18">
        <v>29658.52</v>
      </c>
      <c r="G63" s="18">
        <v>29658.52</v>
      </c>
      <c r="H63" s="51">
        <v>722.3199999999999</v>
      </c>
      <c r="I63" s="3"/>
      <c r="J63" s="20">
        <f t="shared" si="8"/>
        <v>-0.47999999999956344</v>
      </c>
      <c r="K63" s="51">
        <v>2655</v>
      </c>
      <c r="L63" s="18">
        <v>388</v>
      </c>
      <c r="M63" s="18"/>
      <c r="N63" s="18">
        <v>0</v>
      </c>
      <c r="O63" s="18"/>
      <c r="P63" s="18"/>
      <c r="Q63" s="18">
        <v>0</v>
      </c>
      <c r="R63" s="18"/>
      <c r="S63" s="20"/>
      <c r="T63" s="20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>
        <v>4268</v>
      </c>
      <c r="AM63" s="26">
        <f t="shared" si="7"/>
        <v>34314.520000000004</v>
      </c>
    </row>
    <row r="64" spans="1:39" ht="16.5" customHeight="1">
      <c r="A64" s="17" t="s">
        <v>103</v>
      </c>
      <c r="B64" s="5">
        <v>50000029</v>
      </c>
      <c r="C64" s="32" t="s">
        <v>62</v>
      </c>
      <c r="D64" s="18">
        <v>90915</v>
      </c>
      <c r="E64" s="18">
        <v>90915</v>
      </c>
      <c r="F64" s="18">
        <v>90915.14</v>
      </c>
      <c r="G64" s="18">
        <v>90915</v>
      </c>
      <c r="H64" s="51">
        <v>2516.5299999999997</v>
      </c>
      <c r="I64" s="3">
        <f>F64-E64</f>
        <v>0.13999999999941792</v>
      </c>
      <c r="J64" s="20"/>
      <c r="K64" s="51">
        <v>0</v>
      </c>
      <c r="L64" s="18">
        <v>2680</v>
      </c>
      <c r="M64" s="18"/>
      <c r="N64" s="18">
        <v>0</v>
      </c>
      <c r="O64" s="18"/>
      <c r="P64" s="18"/>
      <c r="Q64" s="18">
        <v>0</v>
      </c>
      <c r="R64" s="18"/>
      <c r="S64" s="20"/>
      <c r="T64" s="20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>
        <v>9884</v>
      </c>
      <c r="AM64" s="26">
        <f t="shared" si="7"/>
        <v>103479</v>
      </c>
    </row>
    <row r="65" spans="1:39" ht="25.5">
      <c r="A65" s="17" t="s">
        <v>9</v>
      </c>
      <c r="B65" s="5">
        <v>210000005</v>
      </c>
      <c r="C65" s="32" t="s">
        <v>62</v>
      </c>
      <c r="D65" s="18">
        <v>64499</v>
      </c>
      <c r="E65" s="18">
        <v>64499</v>
      </c>
      <c r="F65" s="18">
        <v>64498.88</v>
      </c>
      <c r="G65" s="18">
        <v>64498.880000000005</v>
      </c>
      <c r="H65" s="51">
        <v>1557.56</v>
      </c>
      <c r="I65" s="3"/>
      <c r="J65" s="20">
        <f t="shared" si="8"/>
        <v>-0.12000000000261934</v>
      </c>
      <c r="K65" s="51">
        <v>2582</v>
      </c>
      <c r="L65" s="18">
        <v>996</v>
      </c>
      <c r="M65" s="18"/>
      <c r="N65" s="18">
        <v>0</v>
      </c>
      <c r="O65" s="18"/>
      <c r="P65" s="18"/>
      <c r="Q65" s="18">
        <v>0</v>
      </c>
      <c r="R65" s="18"/>
      <c r="S65" s="20"/>
      <c r="T65" s="20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>
        <v>12012</v>
      </c>
      <c r="AM65" s="26">
        <f t="shared" si="7"/>
        <v>77506.88</v>
      </c>
    </row>
    <row r="66" spans="1:39" ht="25.5">
      <c r="A66" s="17" t="s">
        <v>70</v>
      </c>
      <c r="B66" s="5">
        <v>760200024</v>
      </c>
      <c r="C66" s="32" t="s">
        <v>62</v>
      </c>
      <c r="D66" s="18">
        <v>69135</v>
      </c>
      <c r="E66" s="18">
        <v>69135</v>
      </c>
      <c r="F66" s="18">
        <v>69134.55</v>
      </c>
      <c r="G66" s="18">
        <v>69134.55</v>
      </c>
      <c r="H66" s="51">
        <v>1409.94</v>
      </c>
      <c r="I66" s="3"/>
      <c r="J66" s="20">
        <f t="shared" si="8"/>
        <v>-0.4499999999970896</v>
      </c>
      <c r="K66" s="51">
        <v>526</v>
      </c>
      <c r="L66" s="18">
        <v>1868</v>
      </c>
      <c r="M66" s="18"/>
      <c r="N66" s="18">
        <v>0</v>
      </c>
      <c r="O66" s="18"/>
      <c r="P66" s="18"/>
      <c r="Q66" s="18">
        <v>0</v>
      </c>
      <c r="R66" s="18"/>
      <c r="S66" s="20"/>
      <c r="T66" s="20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>
        <v>5844</v>
      </c>
      <c r="AM66" s="26">
        <f t="shared" si="7"/>
        <v>76846.55</v>
      </c>
    </row>
    <row r="67" spans="1:39" ht="25.5">
      <c r="A67" s="17" t="s">
        <v>40</v>
      </c>
      <c r="B67" s="5">
        <v>210077423</v>
      </c>
      <c r="C67" s="32" t="s">
        <v>62</v>
      </c>
      <c r="D67" s="18">
        <v>33762</v>
      </c>
      <c r="E67" s="18">
        <v>33762</v>
      </c>
      <c r="F67" s="18">
        <v>33761.63</v>
      </c>
      <c r="G67" s="18">
        <v>33761.63</v>
      </c>
      <c r="H67" s="51">
        <v>3006.11</v>
      </c>
      <c r="I67" s="3"/>
      <c r="J67" s="20">
        <f t="shared" si="8"/>
        <v>-0.37000000000261934</v>
      </c>
      <c r="K67" s="51">
        <v>1782</v>
      </c>
      <c r="L67" s="18">
        <v>500</v>
      </c>
      <c r="M67" s="18"/>
      <c r="N67" s="18">
        <v>0</v>
      </c>
      <c r="O67" s="18">
        <v>29377.199999999986</v>
      </c>
      <c r="P67" s="18"/>
      <c r="Q67" s="18">
        <v>2257</v>
      </c>
      <c r="R67" s="18">
        <v>5260</v>
      </c>
      <c r="S67" s="20"/>
      <c r="T67" s="20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>
        <v>9380</v>
      </c>
      <c r="AM67" s="26">
        <f t="shared" si="7"/>
        <v>78278.82999999999</v>
      </c>
    </row>
    <row r="68" spans="1:39" ht="31.5" customHeight="1">
      <c r="A68" s="17" t="s">
        <v>104</v>
      </c>
      <c r="B68" s="5">
        <v>210000013</v>
      </c>
      <c r="C68" s="32" t="s">
        <v>62</v>
      </c>
      <c r="D68" s="18">
        <v>0</v>
      </c>
      <c r="E68" s="18">
        <v>0</v>
      </c>
      <c r="F68" s="18">
        <v>0</v>
      </c>
      <c r="G68" s="18">
        <v>0</v>
      </c>
      <c r="H68" s="51">
        <v>0</v>
      </c>
      <c r="I68" s="3"/>
      <c r="J68" s="20">
        <f t="shared" si="8"/>
        <v>0</v>
      </c>
      <c r="K68" s="51">
        <v>0</v>
      </c>
      <c r="L68" s="18">
        <v>0</v>
      </c>
      <c r="M68" s="18"/>
      <c r="N68" s="18">
        <v>8</v>
      </c>
      <c r="O68" s="18"/>
      <c r="P68" s="18"/>
      <c r="Q68" s="18">
        <v>0</v>
      </c>
      <c r="R68" s="18"/>
      <c r="S68" s="20"/>
      <c r="T68" s="20"/>
      <c r="U68" s="3">
        <v>76202.52000000002</v>
      </c>
      <c r="V68" s="3">
        <v>20114.25</v>
      </c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>
        <v>0</v>
      </c>
      <c r="AM68" s="26">
        <f t="shared" si="7"/>
        <v>96316.77000000002</v>
      </c>
    </row>
    <row r="69" spans="1:39" ht="25.5">
      <c r="A69" s="17" t="s">
        <v>41</v>
      </c>
      <c r="B69" s="5">
        <v>680200034</v>
      </c>
      <c r="C69" s="32" t="s">
        <v>62</v>
      </c>
      <c r="D69" s="18">
        <v>106842</v>
      </c>
      <c r="E69" s="18">
        <v>106842</v>
      </c>
      <c r="F69" s="18">
        <v>106841.36</v>
      </c>
      <c r="G69" s="18">
        <v>106841.36</v>
      </c>
      <c r="H69" s="51">
        <v>3143.81</v>
      </c>
      <c r="I69" s="3"/>
      <c r="J69" s="20">
        <f t="shared" si="8"/>
        <v>-0.6399999999994179</v>
      </c>
      <c r="K69" s="51">
        <v>48</v>
      </c>
      <c r="L69" s="18">
        <v>3212</v>
      </c>
      <c r="M69" s="18"/>
      <c r="N69" s="18">
        <v>0</v>
      </c>
      <c r="O69" s="18">
        <v>3223.6900000000005</v>
      </c>
      <c r="P69" s="18"/>
      <c r="Q69" s="18">
        <v>139</v>
      </c>
      <c r="R69" s="18">
        <v>888</v>
      </c>
      <c r="S69" s="20"/>
      <c r="T69" s="20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>
        <v>10544</v>
      </c>
      <c r="AM69" s="26">
        <f t="shared" si="7"/>
        <v>124709.05</v>
      </c>
    </row>
    <row r="70" spans="1:39" ht="25.5">
      <c r="A70" s="17" t="s">
        <v>21</v>
      </c>
      <c r="B70" s="5">
        <v>50000025</v>
      </c>
      <c r="C70" s="32" t="s">
        <v>62</v>
      </c>
      <c r="D70" s="18">
        <v>85753</v>
      </c>
      <c r="E70" s="18">
        <v>85753</v>
      </c>
      <c r="F70" s="18">
        <v>85752.18</v>
      </c>
      <c r="G70" s="18">
        <v>85752.18</v>
      </c>
      <c r="H70" s="51">
        <v>0</v>
      </c>
      <c r="I70" s="3"/>
      <c r="J70" s="20">
        <f t="shared" si="8"/>
        <v>-0.8200000000069849</v>
      </c>
      <c r="K70" s="51">
        <v>5578</v>
      </c>
      <c r="L70" s="18">
        <v>996</v>
      </c>
      <c r="M70" s="18"/>
      <c r="N70" s="18">
        <v>0</v>
      </c>
      <c r="O70" s="18"/>
      <c r="P70" s="18"/>
      <c r="Q70" s="18">
        <v>0</v>
      </c>
      <c r="R70" s="18"/>
      <c r="S70" s="20"/>
      <c r="T70" s="20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>
        <v>26720</v>
      </c>
      <c r="AM70" s="26">
        <f t="shared" si="7"/>
        <v>113468.18</v>
      </c>
    </row>
    <row r="71" spans="1:39" ht="21" customHeight="1">
      <c r="A71" s="17" t="s">
        <v>69</v>
      </c>
      <c r="B71" s="5">
        <v>210000009</v>
      </c>
      <c r="C71" s="32" t="s">
        <v>62</v>
      </c>
      <c r="D71" s="18">
        <v>32284</v>
      </c>
      <c r="E71" s="18">
        <v>32284</v>
      </c>
      <c r="F71" s="18">
        <v>32283.13</v>
      </c>
      <c r="G71" s="18">
        <v>32283.129999999997</v>
      </c>
      <c r="H71" s="51">
        <v>1079.34</v>
      </c>
      <c r="I71" s="3"/>
      <c r="J71" s="20">
        <f t="shared" si="8"/>
        <v>-0.8699999999989814</v>
      </c>
      <c r="K71" s="51">
        <v>5390</v>
      </c>
      <c r="L71" s="18">
        <v>556</v>
      </c>
      <c r="M71" s="18"/>
      <c r="N71" s="18">
        <v>0</v>
      </c>
      <c r="O71" s="18"/>
      <c r="P71" s="18"/>
      <c r="Q71" s="18">
        <v>0</v>
      </c>
      <c r="R71" s="18"/>
      <c r="S71" s="20"/>
      <c r="T71" s="20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>
        <v>9140</v>
      </c>
      <c r="AM71" s="26">
        <f t="shared" si="7"/>
        <v>41979.13</v>
      </c>
    </row>
    <row r="72" spans="1:39" ht="17.25" customHeight="1">
      <c r="A72" s="17" t="s">
        <v>105</v>
      </c>
      <c r="B72" s="5">
        <v>210077428</v>
      </c>
      <c r="C72" s="32" t="s">
        <v>62</v>
      </c>
      <c r="D72" s="18">
        <v>119092</v>
      </c>
      <c r="E72" s="18">
        <v>119092</v>
      </c>
      <c r="F72" s="18">
        <v>119091.9</v>
      </c>
      <c r="G72" s="18">
        <v>119091.9</v>
      </c>
      <c r="H72" s="51">
        <v>2247.99</v>
      </c>
      <c r="I72" s="3"/>
      <c r="J72" s="20">
        <f t="shared" si="8"/>
        <v>-0.10000000000582077</v>
      </c>
      <c r="K72" s="51">
        <v>12</v>
      </c>
      <c r="L72" s="18">
        <v>1420</v>
      </c>
      <c r="M72" s="18"/>
      <c r="N72" s="18">
        <v>0</v>
      </c>
      <c r="O72" s="18"/>
      <c r="P72" s="18"/>
      <c r="Q72" s="18">
        <v>0</v>
      </c>
      <c r="R72" s="18"/>
      <c r="S72" s="20"/>
      <c r="T72" s="20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>
        <v>15480</v>
      </c>
      <c r="AM72" s="26">
        <f t="shared" si="7"/>
        <v>135991.9</v>
      </c>
    </row>
    <row r="73" spans="1:39" ht="25.5">
      <c r="A73" s="17" t="s">
        <v>42</v>
      </c>
      <c r="B73" s="5">
        <v>50000040</v>
      </c>
      <c r="C73" s="32" t="s">
        <v>62</v>
      </c>
      <c r="D73" s="18">
        <v>19065</v>
      </c>
      <c r="E73" s="18">
        <v>19065</v>
      </c>
      <c r="F73" s="18">
        <v>19064.38</v>
      </c>
      <c r="G73" s="18">
        <v>19064.38</v>
      </c>
      <c r="H73" s="51">
        <v>2094.42</v>
      </c>
      <c r="I73" s="3"/>
      <c r="J73" s="20">
        <f t="shared" si="8"/>
        <v>-0.6199999999989814</v>
      </c>
      <c r="K73" s="51">
        <v>1194</v>
      </c>
      <c r="L73" s="18">
        <v>272</v>
      </c>
      <c r="M73" s="18"/>
      <c r="N73" s="18">
        <v>0</v>
      </c>
      <c r="O73" s="18">
        <v>18252.259999999995</v>
      </c>
      <c r="P73" s="18"/>
      <c r="Q73" s="18">
        <v>827</v>
      </c>
      <c r="R73" s="18">
        <v>3440</v>
      </c>
      <c r="S73" s="20"/>
      <c r="T73" s="20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>
        <v>5888</v>
      </c>
      <c r="AM73" s="26">
        <f t="shared" si="7"/>
        <v>46916.64</v>
      </c>
    </row>
    <row r="74" spans="1:39" ht="17.25" customHeight="1">
      <c r="A74" s="17" t="s">
        <v>106</v>
      </c>
      <c r="B74" s="5">
        <v>50000037</v>
      </c>
      <c r="C74" s="32" t="s">
        <v>62</v>
      </c>
      <c r="D74" s="18">
        <v>10887</v>
      </c>
      <c r="E74" s="18">
        <v>10887</v>
      </c>
      <c r="F74" s="18">
        <v>10854.95</v>
      </c>
      <c r="G74" s="18">
        <v>10854.95</v>
      </c>
      <c r="H74" s="51">
        <v>186.24</v>
      </c>
      <c r="I74" s="3"/>
      <c r="J74" s="20">
        <f t="shared" si="8"/>
        <v>-32.04999999999927</v>
      </c>
      <c r="K74" s="51">
        <v>852</v>
      </c>
      <c r="L74" s="18">
        <v>808</v>
      </c>
      <c r="M74" s="18"/>
      <c r="N74" s="18">
        <v>0</v>
      </c>
      <c r="O74" s="18"/>
      <c r="P74" s="18"/>
      <c r="Q74" s="18">
        <v>0</v>
      </c>
      <c r="R74" s="18"/>
      <c r="S74" s="20"/>
      <c r="T74" s="20"/>
      <c r="U74" s="3">
        <v>137164.31999999998</v>
      </c>
      <c r="V74" s="3">
        <v>19052</v>
      </c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>
        <v>1296</v>
      </c>
      <c r="AM74" s="26">
        <f t="shared" si="7"/>
        <v>169175.27</v>
      </c>
    </row>
    <row r="75" spans="1:39" ht="12.75">
      <c r="A75" s="17" t="s">
        <v>43</v>
      </c>
      <c r="B75" s="5">
        <v>440800011</v>
      </c>
      <c r="C75" s="32" t="s">
        <v>62</v>
      </c>
      <c r="D75" s="18">
        <v>20916</v>
      </c>
      <c r="E75" s="18">
        <v>20916</v>
      </c>
      <c r="F75" s="18">
        <v>20915.7</v>
      </c>
      <c r="G75" s="18">
        <v>20915.7</v>
      </c>
      <c r="H75" s="51">
        <v>1053.48</v>
      </c>
      <c r="I75" s="3"/>
      <c r="J75" s="20">
        <f t="shared" si="8"/>
        <v>-0.2999999999992724</v>
      </c>
      <c r="K75" s="51">
        <v>804</v>
      </c>
      <c r="L75" s="18">
        <v>956</v>
      </c>
      <c r="M75" s="18"/>
      <c r="N75" s="18">
        <v>0</v>
      </c>
      <c r="O75" s="18">
        <v>750.4599999999998</v>
      </c>
      <c r="P75" s="18"/>
      <c r="Q75" s="18">
        <v>0</v>
      </c>
      <c r="R75" s="18">
        <v>216</v>
      </c>
      <c r="S75" s="20"/>
      <c r="T75" s="20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>
        <v>3776</v>
      </c>
      <c r="AM75" s="26">
        <f t="shared" si="7"/>
        <v>26614.16</v>
      </c>
    </row>
    <row r="76" spans="1:39" ht="25.5">
      <c r="A76" s="17" t="s">
        <v>44</v>
      </c>
      <c r="B76" s="5">
        <v>440800002</v>
      </c>
      <c r="C76" s="32" t="s">
        <v>62</v>
      </c>
      <c r="D76" s="18">
        <v>20264</v>
      </c>
      <c r="E76" s="18">
        <v>20264</v>
      </c>
      <c r="F76" s="18">
        <v>20264.32</v>
      </c>
      <c r="G76" s="18">
        <v>20264</v>
      </c>
      <c r="H76" s="51">
        <v>0</v>
      </c>
      <c r="I76" s="3">
        <f>F76-E76</f>
        <v>0.31999999999970896</v>
      </c>
      <c r="J76" s="20"/>
      <c r="K76" s="51">
        <v>0</v>
      </c>
      <c r="L76" s="18">
        <v>1280</v>
      </c>
      <c r="M76" s="18"/>
      <c r="N76" s="18">
        <v>0</v>
      </c>
      <c r="O76" s="18"/>
      <c r="P76" s="18"/>
      <c r="Q76" s="18">
        <v>0</v>
      </c>
      <c r="R76" s="18"/>
      <c r="S76" s="20"/>
      <c r="T76" s="20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>
        <v>4080</v>
      </c>
      <c r="AM76" s="26">
        <f t="shared" si="7"/>
        <v>25624</v>
      </c>
    </row>
    <row r="77" spans="1:39" ht="25.5">
      <c r="A77" s="17" t="s">
        <v>45</v>
      </c>
      <c r="B77" s="5">
        <v>210000010</v>
      </c>
      <c r="C77" s="32" t="s">
        <v>62</v>
      </c>
      <c r="D77" s="18">
        <v>43079</v>
      </c>
      <c r="E77" s="18">
        <v>43079</v>
      </c>
      <c r="F77" s="18">
        <v>43078.229999999996</v>
      </c>
      <c r="G77" s="18">
        <v>43078.23</v>
      </c>
      <c r="H77" s="51">
        <v>719.2</v>
      </c>
      <c r="I77" s="3"/>
      <c r="J77" s="20">
        <f t="shared" si="8"/>
        <v>-0.7700000000040745</v>
      </c>
      <c r="K77" s="51">
        <v>1250</v>
      </c>
      <c r="L77" s="18">
        <v>2836</v>
      </c>
      <c r="M77" s="18"/>
      <c r="N77" s="18">
        <v>0</v>
      </c>
      <c r="O77" s="18"/>
      <c r="P77" s="18"/>
      <c r="Q77" s="18">
        <v>0</v>
      </c>
      <c r="R77" s="18"/>
      <c r="S77" s="20"/>
      <c r="T77" s="20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>
        <v>3400</v>
      </c>
      <c r="AM77" s="26">
        <f t="shared" si="7"/>
        <v>49314.23</v>
      </c>
    </row>
    <row r="78" spans="1:39" ht="25.5">
      <c r="A78" s="17" t="s">
        <v>46</v>
      </c>
      <c r="B78" s="5">
        <v>680200001</v>
      </c>
      <c r="C78" s="32" t="s">
        <v>62</v>
      </c>
      <c r="D78" s="18">
        <v>61026</v>
      </c>
      <c r="E78" s="18">
        <v>61026</v>
      </c>
      <c r="F78" s="18">
        <v>61025.98</v>
      </c>
      <c r="G78" s="18">
        <v>61025.98</v>
      </c>
      <c r="H78" s="51">
        <v>1608.56</v>
      </c>
      <c r="I78" s="3"/>
      <c r="J78" s="20">
        <f t="shared" si="8"/>
        <v>-0.01999999999679858</v>
      </c>
      <c r="K78" s="51">
        <v>2532</v>
      </c>
      <c r="L78" s="18">
        <v>1368</v>
      </c>
      <c r="M78" s="18"/>
      <c r="N78" s="18">
        <v>0</v>
      </c>
      <c r="O78" s="18"/>
      <c r="P78" s="18"/>
      <c r="Q78" s="18">
        <v>0</v>
      </c>
      <c r="R78" s="18"/>
      <c r="S78" s="20"/>
      <c r="T78" s="20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>
        <v>10900</v>
      </c>
      <c r="AM78" s="26">
        <f t="shared" si="7"/>
        <v>73293.98000000001</v>
      </c>
    </row>
    <row r="79" spans="1:39" ht="25.5">
      <c r="A79" s="17" t="s">
        <v>53</v>
      </c>
      <c r="B79" s="5">
        <v>210077424</v>
      </c>
      <c r="C79" s="32" t="s">
        <v>62</v>
      </c>
      <c r="D79" s="18">
        <v>14804</v>
      </c>
      <c r="E79" s="18">
        <v>14804</v>
      </c>
      <c r="F79" s="18">
        <v>14803.26</v>
      </c>
      <c r="G79" s="18">
        <v>14803.26</v>
      </c>
      <c r="H79" s="51">
        <v>11.64</v>
      </c>
      <c r="I79" s="3"/>
      <c r="J79" s="20">
        <f t="shared" si="8"/>
        <v>-0.7399999999997817</v>
      </c>
      <c r="K79" s="51">
        <v>1553</v>
      </c>
      <c r="L79" s="18">
        <v>120</v>
      </c>
      <c r="M79" s="18"/>
      <c r="N79" s="18">
        <v>0</v>
      </c>
      <c r="O79" s="18">
        <v>19050.11999999999</v>
      </c>
      <c r="P79" s="18"/>
      <c r="Q79" s="18">
        <v>377</v>
      </c>
      <c r="R79" s="18">
        <v>3764</v>
      </c>
      <c r="S79" s="20"/>
      <c r="T79" s="20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>
        <v>4316</v>
      </c>
      <c r="AM79" s="26">
        <f t="shared" si="7"/>
        <v>42053.37999999999</v>
      </c>
    </row>
    <row r="80" spans="1:39" ht="15">
      <c r="A80" s="40" t="s">
        <v>5</v>
      </c>
      <c r="B80" s="40"/>
      <c r="C80" s="41"/>
      <c r="D80" s="42">
        <f aca="true" t="shared" si="9" ref="D80:AM80">SUM(D9+D18+D34)</f>
        <v>19693205</v>
      </c>
      <c r="E80" s="42">
        <f t="shared" si="9"/>
        <v>19693205</v>
      </c>
      <c r="F80" s="42">
        <f t="shared" si="9"/>
        <v>19690701.07</v>
      </c>
      <c r="G80" s="42">
        <f t="shared" si="9"/>
        <v>19689972.620000005</v>
      </c>
      <c r="H80" s="55">
        <f>SUM(H9+H18+H34)</f>
        <v>949025.2400000001</v>
      </c>
      <c r="I80" s="42">
        <f t="shared" si="9"/>
        <v>583.1599999998507</v>
      </c>
      <c r="J80" s="42">
        <f t="shared" si="9"/>
        <v>-3087.0899999977028</v>
      </c>
      <c r="K80" s="42">
        <f t="shared" si="9"/>
        <v>1201223</v>
      </c>
      <c r="L80" s="42">
        <f t="shared" si="9"/>
        <v>617355</v>
      </c>
      <c r="M80" s="42">
        <f t="shared" si="9"/>
        <v>8</v>
      </c>
      <c r="N80" s="42">
        <f t="shared" si="9"/>
        <v>27</v>
      </c>
      <c r="O80" s="42">
        <f t="shared" si="9"/>
        <v>845154.83</v>
      </c>
      <c r="P80" s="42">
        <f t="shared" si="9"/>
        <v>0</v>
      </c>
      <c r="Q80" s="42">
        <f t="shared" si="9"/>
        <v>31626</v>
      </c>
      <c r="R80" s="42">
        <f t="shared" si="9"/>
        <v>126982</v>
      </c>
      <c r="S80" s="42">
        <f t="shared" si="9"/>
        <v>159.27</v>
      </c>
      <c r="T80" s="42">
        <f t="shared" si="9"/>
        <v>20</v>
      </c>
      <c r="U80" s="42">
        <f t="shared" si="9"/>
        <v>1717806.2600000002</v>
      </c>
      <c r="V80" s="42">
        <f t="shared" si="9"/>
        <v>171929.4</v>
      </c>
      <c r="W80" s="42">
        <f t="shared" si="9"/>
        <v>1030787.55</v>
      </c>
      <c r="X80" s="42">
        <f t="shared" si="9"/>
        <v>57148</v>
      </c>
      <c r="Y80" s="42">
        <f t="shared" si="9"/>
        <v>0</v>
      </c>
      <c r="Z80" s="42">
        <f t="shared" si="9"/>
        <v>0</v>
      </c>
      <c r="AA80" s="42">
        <f t="shared" si="9"/>
        <v>666.6</v>
      </c>
      <c r="AB80" s="42">
        <f t="shared" si="9"/>
        <v>8</v>
      </c>
      <c r="AC80" s="42">
        <f t="shared" si="9"/>
        <v>36609.07</v>
      </c>
      <c r="AD80" s="42">
        <f t="shared" si="9"/>
        <v>438</v>
      </c>
      <c r="AE80" s="42">
        <f t="shared" si="9"/>
        <v>175310.79000000007</v>
      </c>
      <c r="AF80" s="42">
        <f t="shared" si="9"/>
        <v>791</v>
      </c>
      <c r="AG80" s="42">
        <f t="shared" si="9"/>
        <v>26340.05</v>
      </c>
      <c r="AH80" s="42">
        <f t="shared" si="9"/>
        <v>186</v>
      </c>
      <c r="AI80" s="42">
        <f t="shared" si="9"/>
        <v>259947.59000000003</v>
      </c>
      <c r="AJ80" s="42">
        <f t="shared" si="9"/>
        <v>1204</v>
      </c>
      <c r="AK80" s="42">
        <f t="shared" si="9"/>
        <v>2177</v>
      </c>
      <c r="AL80" s="42">
        <f t="shared" si="9"/>
        <v>2209356</v>
      </c>
      <c r="AM80" s="42">
        <f t="shared" si="9"/>
        <v>26968172.03000001</v>
      </c>
    </row>
    <row r="81" spans="1:39" s="1" customFormat="1" ht="13.5" customHeight="1">
      <c r="A81" s="2"/>
      <c r="B81" s="2"/>
      <c r="C81" s="33"/>
      <c r="H81" s="53"/>
      <c r="K81" s="53"/>
      <c r="Q81" s="27"/>
      <c r="AM81" s="27"/>
    </row>
    <row r="82" spans="1:39" s="1" customFormat="1" ht="12.75">
      <c r="A82" s="67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AL82" s="27"/>
      <c r="AM82" s="27"/>
    </row>
    <row r="83" spans="17:39" ht="12.75">
      <c r="Q83" s="22"/>
      <c r="AI83" s="22"/>
      <c r="AM83" s="22"/>
    </row>
    <row r="84" spans="1:39" ht="15.75">
      <c r="A84" s="62"/>
      <c r="B84" s="62"/>
      <c r="C84" s="62"/>
      <c r="D84" s="63"/>
      <c r="E84" s="63"/>
      <c r="F84" s="63"/>
      <c r="L84" s="64"/>
      <c r="M84" s="64"/>
      <c r="N84" s="65"/>
      <c r="Q84" s="22"/>
      <c r="AM84" s="22"/>
    </row>
    <row r="85" ht="12.75">
      <c r="F85" s="22"/>
    </row>
  </sheetData>
  <sheetProtection/>
  <mergeCells count="29">
    <mergeCell ref="AM5:AM7"/>
    <mergeCell ref="S5:T6"/>
    <mergeCell ref="U5:V6"/>
    <mergeCell ref="AL5:AL7"/>
    <mergeCell ref="W5:X6"/>
    <mergeCell ref="Y5:Z6"/>
    <mergeCell ref="AA5:AB6"/>
    <mergeCell ref="AE5:AF6"/>
    <mergeCell ref="AG5:AH6"/>
    <mergeCell ref="AK5:AK7"/>
    <mergeCell ref="A2:S2"/>
    <mergeCell ref="D6:D7"/>
    <mergeCell ref="E6:E7"/>
    <mergeCell ref="F6:F7"/>
    <mergeCell ref="G6:G7"/>
    <mergeCell ref="AI5:AJ6"/>
    <mergeCell ref="AC5:AD6"/>
    <mergeCell ref="L6:N6"/>
    <mergeCell ref="D5:N5"/>
    <mergeCell ref="O5:R6"/>
    <mergeCell ref="A5:C7"/>
    <mergeCell ref="A84:F84"/>
    <mergeCell ref="L84:N84"/>
    <mergeCell ref="A8:B8"/>
    <mergeCell ref="J6:J7"/>
    <mergeCell ref="A82:S82"/>
    <mergeCell ref="I6:I7"/>
    <mergeCell ref="H6:H7"/>
    <mergeCell ref="K6:K7"/>
  </mergeCells>
  <printOptions/>
  <pageMargins left="0.1968503937007874" right="0.2362204724409449" top="0.15748031496062992" bottom="0.15748031496062992" header="0.15748031496062992" footer="0.15748031496062992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2020-11-13T08:56:48Z</cp:lastPrinted>
  <dcterms:created xsi:type="dcterms:W3CDTF">2006-03-14T12:21:32Z</dcterms:created>
  <dcterms:modified xsi:type="dcterms:W3CDTF">2021-03-24T08:18:26Z</dcterms:modified>
  <cp:category/>
  <cp:version/>
  <cp:contentType/>
  <cp:contentStatus/>
</cp:coreProperties>
</file>